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Z:\Departamente\POR 2021-2027\Ghiduri\Prioritatea 1_O_Regiune_Competitiva\1.CDI\1.3.1.Trecerea de la idee la piata\2. Ghid_consultare_publica_2\"/>
    </mc:Choice>
  </mc:AlternateContent>
  <xr:revisionPtr revIDLastSave="0" documentId="13_ncr:1_{673FD448-D30F-467D-8974-AB47AC0BD13F}" xr6:coauthVersionLast="47" xr6:coauthVersionMax="47" xr10:uidLastSave="{00000000-0000-0000-0000-000000000000}"/>
  <bookViews>
    <workbookView xWindow="-108" yWindow="-108" windowWidth="23256" windowHeight="12576" tabRatio="922" firstSheet="3" activeTab="4" xr2:uid="{00000000-000D-0000-FFFF-FFFF00000000}"/>
  </bookViews>
  <sheets>
    <sheet name="Foaie1" sheetId="12" state="hidden" r:id="rId1"/>
    <sheet name="0-Instructiuni" sheetId="5" r:id="rId2"/>
    <sheet name="1- Situatii Financiare" sheetId="13" r:id="rId3"/>
    <sheet name="2- Dificultate Societate" sheetId="14" r:id="rId4"/>
    <sheet name="3- Bugetul proiectului" sheetId="10" r:id="rId5"/>
    <sheet name="Foaie2" sheetId="30" r:id="rId6"/>
    <sheet name="4-Deviz Obiectiv CD" sheetId="20" r:id="rId7"/>
    <sheet name="5- Amortizare" sheetId="29" r:id="rId8"/>
    <sheet name="Foaie4" sheetId="27" state="hidden" r:id="rId9"/>
    <sheet name="6- Proiectii financiare" sheetId="19" r:id="rId10"/>
    <sheet name="7-Export SMIS A NU SE ANEXA!" sheetId="23" r:id="rId11"/>
    <sheet name="8-Buget Sintetic" sheetId="22" r:id="rId12"/>
  </sheets>
  <externalReferences>
    <externalReference r:id="rId13"/>
    <externalReference r:id="rId14"/>
  </externalReferences>
  <definedNames>
    <definedName name="_ftn1" localSheetId="5">Foaie2!#REF!</definedName>
    <definedName name="_ftnref1" localSheetId="5">Foaie2!$I$1</definedName>
    <definedName name="eur">'0-Instructiuni'!#REF!</definedName>
    <definedName name="FDR" localSheetId="4">'[1]1-Inputuri'!$E$26</definedName>
    <definedName name="FDR">'0-Instructiuni'!#REF!</definedName>
    <definedName name="RAF" localSheetId="2">[2]Instructiuni!#REF!</definedName>
    <definedName name="RAF">[2]Instructiuni!#REF!</definedName>
    <definedName name="_xlnm.Print_Area" localSheetId="1">'0-Instructiuni'!$A$1:$M$52</definedName>
    <definedName name="_xlnm.Print_Area" localSheetId="2">'1- Situatii Financiare'!$A$1:$D$147</definedName>
    <definedName name="_xlnm.Print_Area" localSheetId="3">'2- Dificultate Societate'!$A$1:$F$40</definedName>
    <definedName name="_xlnm.Print_Area" localSheetId="4">'3- Bugetul proiectului'!$A$1:$R$106</definedName>
    <definedName name="_xlnm.Print_Area" localSheetId="6">'4-Deviz Obiectiv CD'!$A$1:$L$76</definedName>
    <definedName name="_xlnm.Print_Area" localSheetId="11">'8-Buget Sintetic'!$A$1:$L$54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5" i="10" l="1"/>
  <c r="B14" i="22"/>
  <c r="C14" i="22"/>
  <c r="E14" i="22"/>
  <c r="F14" i="22"/>
  <c r="G14" i="22"/>
  <c r="I14" i="22"/>
  <c r="J14" i="22"/>
  <c r="K14" i="22"/>
  <c r="M14" i="22"/>
  <c r="B15" i="22"/>
  <c r="C15" i="22"/>
  <c r="E15" i="22"/>
  <c r="D15" i="22" s="1"/>
  <c r="L15" i="22" s="1"/>
  <c r="F15" i="22"/>
  <c r="G15" i="22"/>
  <c r="I15" i="22"/>
  <c r="H15" i="22" s="1"/>
  <c r="J15" i="22"/>
  <c r="K15" i="22"/>
  <c r="M15" i="22"/>
  <c r="B16" i="22"/>
  <c r="C16" i="22"/>
  <c r="E16" i="22"/>
  <c r="F16" i="22"/>
  <c r="G16" i="22"/>
  <c r="I16" i="22"/>
  <c r="J16" i="22"/>
  <c r="K16" i="22"/>
  <c r="M16" i="22"/>
  <c r="B17" i="22"/>
  <c r="C17" i="22"/>
  <c r="E17" i="22"/>
  <c r="F17" i="22"/>
  <c r="G17" i="22"/>
  <c r="I17" i="22"/>
  <c r="J17" i="22"/>
  <c r="K17" i="22"/>
  <c r="M17" i="22"/>
  <c r="B18" i="22"/>
  <c r="C18" i="22"/>
  <c r="E18" i="22"/>
  <c r="D18" i="22" s="1"/>
  <c r="F18" i="22"/>
  <c r="G18" i="22"/>
  <c r="I18" i="22"/>
  <c r="J18" i="22"/>
  <c r="K18" i="22"/>
  <c r="M18" i="22"/>
  <c r="B19" i="22"/>
  <c r="C19" i="22"/>
  <c r="E19" i="22"/>
  <c r="F19" i="22"/>
  <c r="G19" i="22"/>
  <c r="I19" i="22"/>
  <c r="J19" i="22"/>
  <c r="K19" i="22"/>
  <c r="M19" i="22"/>
  <c r="B20" i="22"/>
  <c r="C20" i="22"/>
  <c r="E20" i="22"/>
  <c r="F20" i="22"/>
  <c r="G20" i="22"/>
  <c r="I20" i="22"/>
  <c r="H20" i="22" s="1"/>
  <c r="J20" i="22"/>
  <c r="K20" i="22"/>
  <c r="M20" i="22"/>
  <c r="B21" i="22"/>
  <c r="C21" i="22"/>
  <c r="E21" i="22"/>
  <c r="F21" i="22"/>
  <c r="G21" i="22"/>
  <c r="I21" i="22"/>
  <c r="J21" i="22"/>
  <c r="K21" i="22"/>
  <c r="M21" i="22"/>
  <c r="B22" i="22"/>
  <c r="C22" i="22"/>
  <c r="E22" i="22"/>
  <c r="F22" i="22"/>
  <c r="G22" i="22"/>
  <c r="I22" i="22"/>
  <c r="J22" i="22"/>
  <c r="K22" i="22"/>
  <c r="M22" i="22"/>
  <c r="B23" i="22"/>
  <c r="C23" i="22"/>
  <c r="E23" i="22"/>
  <c r="D23" i="22" s="1"/>
  <c r="L23" i="22" s="1"/>
  <c r="F23" i="22"/>
  <c r="G23" i="22"/>
  <c r="I23" i="22"/>
  <c r="H23" i="22" s="1"/>
  <c r="J23" i="22"/>
  <c r="K23" i="22"/>
  <c r="M23" i="22"/>
  <c r="B24" i="22"/>
  <c r="C24" i="22"/>
  <c r="E24" i="22"/>
  <c r="F24" i="22"/>
  <c r="G24" i="22"/>
  <c r="I24" i="22"/>
  <c r="H24" i="22" s="1"/>
  <c r="J24" i="22"/>
  <c r="K24" i="22"/>
  <c r="M24" i="22"/>
  <c r="B25" i="22"/>
  <c r="C25" i="22"/>
  <c r="E25" i="22"/>
  <c r="F25" i="22"/>
  <c r="G25" i="22"/>
  <c r="I25" i="22"/>
  <c r="J25" i="22"/>
  <c r="K25" i="22"/>
  <c r="M25" i="22"/>
  <c r="B26" i="22"/>
  <c r="C26" i="22"/>
  <c r="E26" i="22"/>
  <c r="D26" i="22" s="1"/>
  <c r="F26" i="22"/>
  <c r="G26" i="22"/>
  <c r="I26" i="22"/>
  <c r="J26" i="22"/>
  <c r="K26" i="22"/>
  <c r="M26" i="22"/>
  <c r="B27" i="22"/>
  <c r="C27" i="22"/>
  <c r="E27" i="22"/>
  <c r="F27" i="22"/>
  <c r="G27" i="22"/>
  <c r="I27" i="22"/>
  <c r="J27" i="22"/>
  <c r="K27" i="22"/>
  <c r="M27" i="22"/>
  <c r="B28" i="22"/>
  <c r="C28" i="22"/>
  <c r="E28" i="22"/>
  <c r="F28" i="22"/>
  <c r="G28" i="22"/>
  <c r="I28" i="22"/>
  <c r="H28" i="22" s="1"/>
  <c r="J28" i="22"/>
  <c r="K28" i="22"/>
  <c r="M28" i="22"/>
  <c r="B29" i="22"/>
  <c r="C29" i="22"/>
  <c r="E29" i="22"/>
  <c r="F29" i="22"/>
  <c r="G29" i="22"/>
  <c r="I29" i="22"/>
  <c r="H29" i="22" s="1"/>
  <c r="J29" i="22"/>
  <c r="K29" i="22"/>
  <c r="M29" i="22"/>
  <c r="B30" i="22"/>
  <c r="C30" i="22"/>
  <c r="E30" i="22"/>
  <c r="D30" i="22" s="1"/>
  <c r="L30" i="22" s="1"/>
  <c r="F30" i="22"/>
  <c r="G30" i="22"/>
  <c r="I30" i="22"/>
  <c r="J30" i="22"/>
  <c r="K30" i="22"/>
  <c r="M30" i="22"/>
  <c r="B31" i="22"/>
  <c r="C31" i="22"/>
  <c r="E31" i="22"/>
  <c r="D31" i="22" s="1"/>
  <c r="L31" i="22" s="1"/>
  <c r="F31" i="22"/>
  <c r="G31" i="22"/>
  <c r="I31" i="22"/>
  <c r="H31" i="22" s="1"/>
  <c r="J31" i="22"/>
  <c r="K31" i="22"/>
  <c r="M31" i="22"/>
  <c r="B32" i="22"/>
  <c r="C32" i="22"/>
  <c r="E32" i="22"/>
  <c r="F32" i="22"/>
  <c r="G32" i="22"/>
  <c r="I32" i="22"/>
  <c r="J32" i="22"/>
  <c r="K32" i="22"/>
  <c r="M32" i="22"/>
  <c r="B33" i="22"/>
  <c r="C33" i="22"/>
  <c r="E33" i="22"/>
  <c r="F33" i="22"/>
  <c r="G33" i="22"/>
  <c r="I33" i="22"/>
  <c r="J33" i="22"/>
  <c r="K33" i="22"/>
  <c r="M33" i="22"/>
  <c r="B34" i="22"/>
  <c r="C34" i="22"/>
  <c r="E34" i="22"/>
  <c r="D34" i="22" s="1"/>
  <c r="F34" i="22"/>
  <c r="G34" i="22"/>
  <c r="I34" i="22"/>
  <c r="J34" i="22"/>
  <c r="K34" i="22"/>
  <c r="M34" i="22"/>
  <c r="B35" i="22"/>
  <c r="C35" i="22"/>
  <c r="E35" i="22"/>
  <c r="F35" i="22"/>
  <c r="G35" i="22"/>
  <c r="I35" i="22"/>
  <c r="J35" i="22"/>
  <c r="K35" i="22"/>
  <c r="M35" i="22"/>
  <c r="B36" i="22"/>
  <c r="C36" i="22"/>
  <c r="E36" i="22"/>
  <c r="F36" i="22"/>
  <c r="G36" i="22"/>
  <c r="I36" i="22"/>
  <c r="H36" i="22" s="1"/>
  <c r="J36" i="22"/>
  <c r="K36" i="22"/>
  <c r="M36" i="22"/>
  <c r="B37" i="22"/>
  <c r="C37" i="22"/>
  <c r="E37" i="22"/>
  <c r="F37" i="22"/>
  <c r="G37" i="22"/>
  <c r="I37" i="22"/>
  <c r="H37" i="22" s="1"/>
  <c r="J37" i="22"/>
  <c r="K37" i="22"/>
  <c r="M37" i="22"/>
  <c r="B38" i="22"/>
  <c r="C38" i="22"/>
  <c r="E38" i="22"/>
  <c r="F38" i="22"/>
  <c r="G38" i="22"/>
  <c r="I38" i="22"/>
  <c r="J38" i="22"/>
  <c r="K38" i="22"/>
  <c r="M38" i="22"/>
  <c r="B39" i="22"/>
  <c r="C39" i="22"/>
  <c r="E39" i="22"/>
  <c r="D39" i="22" s="1"/>
  <c r="L39" i="22" s="1"/>
  <c r="F39" i="22"/>
  <c r="G39" i="22"/>
  <c r="I39" i="22"/>
  <c r="H39" i="22" s="1"/>
  <c r="J39" i="22"/>
  <c r="K39" i="22"/>
  <c r="M39" i="22"/>
  <c r="B40" i="22"/>
  <c r="C40" i="22"/>
  <c r="E40" i="22"/>
  <c r="F40" i="22"/>
  <c r="G40" i="22"/>
  <c r="I40" i="22"/>
  <c r="H40" i="22" s="1"/>
  <c r="J40" i="22"/>
  <c r="K40" i="22"/>
  <c r="M40" i="22"/>
  <c r="B41" i="22"/>
  <c r="C41" i="22"/>
  <c r="E41" i="22"/>
  <c r="F41" i="22"/>
  <c r="G41" i="22"/>
  <c r="I41" i="22"/>
  <c r="J41" i="22"/>
  <c r="K41" i="22"/>
  <c r="M41" i="22"/>
  <c r="B42" i="22"/>
  <c r="C42" i="22"/>
  <c r="E42" i="22"/>
  <c r="D42" i="22" s="1"/>
  <c r="F42" i="22"/>
  <c r="G42" i="22"/>
  <c r="I42" i="22"/>
  <c r="J42" i="22"/>
  <c r="K42" i="22"/>
  <c r="M42" i="22"/>
  <c r="B43" i="22"/>
  <c r="C43" i="22"/>
  <c r="E43" i="22"/>
  <c r="F43" i="22"/>
  <c r="G43" i="22"/>
  <c r="I43" i="22"/>
  <c r="J43" i="22"/>
  <c r="K43" i="22"/>
  <c r="M43" i="22"/>
  <c r="B44" i="22"/>
  <c r="C44" i="22"/>
  <c r="E44" i="22"/>
  <c r="F44" i="22"/>
  <c r="G44" i="22"/>
  <c r="I44" i="22"/>
  <c r="H44" i="22" s="1"/>
  <c r="J44" i="22"/>
  <c r="K44" i="22"/>
  <c r="M44" i="22"/>
  <c r="B45" i="22"/>
  <c r="C45" i="22"/>
  <c r="E45" i="22"/>
  <c r="F45" i="22"/>
  <c r="G45" i="22"/>
  <c r="I45" i="22"/>
  <c r="H45" i="22" s="1"/>
  <c r="J45" i="22"/>
  <c r="K45" i="22"/>
  <c r="M45" i="22"/>
  <c r="B46" i="22"/>
  <c r="C46" i="22"/>
  <c r="E46" i="22"/>
  <c r="F46" i="22"/>
  <c r="G46" i="22"/>
  <c r="I46" i="22"/>
  <c r="J46" i="22"/>
  <c r="K46" i="22"/>
  <c r="M46" i="22"/>
  <c r="B47" i="22"/>
  <c r="C47" i="22"/>
  <c r="E47" i="22"/>
  <c r="D47" i="22" s="1"/>
  <c r="L47" i="22" s="1"/>
  <c r="F47" i="22"/>
  <c r="G47" i="22"/>
  <c r="I47" i="22"/>
  <c r="H47" i="22" s="1"/>
  <c r="J47" i="22"/>
  <c r="K47" i="22"/>
  <c r="M47" i="22"/>
  <c r="B48" i="22"/>
  <c r="C48" i="22"/>
  <c r="E48" i="22"/>
  <c r="D48" i="22" s="1"/>
  <c r="L48" i="22" s="1"/>
  <c r="F48" i="22"/>
  <c r="G48" i="22"/>
  <c r="I48" i="22"/>
  <c r="H48" i="22" s="1"/>
  <c r="J48" i="22"/>
  <c r="K48" i="22"/>
  <c r="M48" i="22"/>
  <c r="B49" i="22"/>
  <c r="C49" i="22"/>
  <c r="E49" i="22"/>
  <c r="D49" i="22" s="1"/>
  <c r="L49" i="22" s="1"/>
  <c r="F49" i="22"/>
  <c r="G49" i="22"/>
  <c r="I49" i="22"/>
  <c r="H49" i="22" s="1"/>
  <c r="J49" i="22"/>
  <c r="K49" i="22"/>
  <c r="M49" i="22"/>
  <c r="B50" i="22"/>
  <c r="C50" i="22"/>
  <c r="E50" i="22"/>
  <c r="D50" i="22" s="1"/>
  <c r="L50" i="22" s="1"/>
  <c r="F50" i="22"/>
  <c r="G50" i="22"/>
  <c r="I50" i="22"/>
  <c r="H50" i="22" s="1"/>
  <c r="J50" i="22"/>
  <c r="K50" i="22"/>
  <c r="M50" i="22"/>
  <c r="B51" i="22"/>
  <c r="C51" i="22"/>
  <c r="E51" i="22"/>
  <c r="D51" i="22" s="1"/>
  <c r="L51" i="22" s="1"/>
  <c r="F51" i="22"/>
  <c r="G51" i="22"/>
  <c r="I51" i="22"/>
  <c r="H51" i="22" s="1"/>
  <c r="J51" i="22"/>
  <c r="K51" i="22"/>
  <c r="M51" i="22"/>
  <c r="B52" i="22"/>
  <c r="C52" i="22"/>
  <c r="E52" i="22"/>
  <c r="D52" i="22" s="1"/>
  <c r="L52" i="22" s="1"/>
  <c r="F52" i="22"/>
  <c r="G52" i="22"/>
  <c r="I52" i="22"/>
  <c r="H52" i="22" s="1"/>
  <c r="J52" i="22"/>
  <c r="K52" i="22"/>
  <c r="M52" i="22"/>
  <c r="M13" i="22"/>
  <c r="K13" i="22"/>
  <c r="J13" i="22"/>
  <c r="I13" i="22"/>
  <c r="G13" i="22"/>
  <c r="F13" i="22"/>
  <c r="E13" i="22"/>
  <c r="C13" i="22"/>
  <c r="B13" i="22"/>
  <c r="D38" i="22" l="1"/>
  <c r="L38" i="22" s="1"/>
  <c r="D45" i="22"/>
  <c r="L45" i="22" s="1"/>
  <c r="H34" i="22"/>
  <c r="D21" i="22"/>
  <c r="L21" i="22" s="1"/>
  <c r="D43" i="22"/>
  <c r="L43" i="22" s="1"/>
  <c r="D35" i="22"/>
  <c r="L35" i="22" s="1"/>
  <c r="H32" i="22"/>
  <c r="D27" i="22"/>
  <c r="L27" i="22" s="1"/>
  <c r="D19" i="22"/>
  <c r="L19" i="22" s="1"/>
  <c r="H16" i="22"/>
  <c r="D46" i="22"/>
  <c r="L46" i="22" s="1"/>
  <c r="L18" i="22"/>
  <c r="H46" i="22"/>
  <c r="D41" i="22"/>
  <c r="L41" i="22" s="1"/>
  <c r="H38" i="22"/>
  <c r="D33" i="22"/>
  <c r="L33" i="22" s="1"/>
  <c r="H30" i="22"/>
  <c r="D25" i="22"/>
  <c r="L25" i="22" s="1"/>
  <c r="H22" i="22"/>
  <c r="D17" i="22"/>
  <c r="L17" i="22" s="1"/>
  <c r="H14" i="22"/>
  <c r="L42" i="22"/>
  <c r="L34" i="22"/>
  <c r="L26" i="22"/>
  <c r="D40" i="22"/>
  <c r="L40" i="22" s="1"/>
  <c r="D32" i="22"/>
  <c r="L32" i="22" s="1"/>
  <c r="D24" i="22"/>
  <c r="L24" i="22" s="1"/>
  <c r="H21" i="22"/>
  <c r="D16" i="22"/>
  <c r="L16" i="22" s="1"/>
  <c r="H35" i="22"/>
  <c r="H27" i="22"/>
  <c r="D22" i="22"/>
  <c r="L22" i="22" s="1"/>
  <c r="H19" i="22"/>
  <c r="D14" i="22"/>
  <c r="L14" i="22" s="1"/>
  <c r="D37" i="22"/>
  <c r="L37" i="22" s="1"/>
  <c r="H18" i="22"/>
  <c r="H43" i="22"/>
  <c r="H42" i="22"/>
  <c r="D29" i="22"/>
  <c r="L29" i="22" s="1"/>
  <c r="H26" i="22"/>
  <c r="D44" i="22"/>
  <c r="L44" i="22" s="1"/>
  <c r="H41" i="22"/>
  <c r="D36" i="22"/>
  <c r="L36" i="22" s="1"/>
  <c r="H33" i="22"/>
  <c r="D28" i="22"/>
  <c r="L28" i="22" s="1"/>
  <c r="H25" i="22"/>
  <c r="D20" i="22"/>
  <c r="L20" i="22" s="1"/>
  <c r="H17" i="22"/>
  <c r="E41" i="29"/>
  <c r="F69" i="29" l="1"/>
  <c r="E69" i="29"/>
  <c r="F68" i="29"/>
  <c r="E68" i="29"/>
  <c r="F67" i="29"/>
  <c r="E67" i="29"/>
  <c r="F66" i="29"/>
  <c r="E66" i="29"/>
  <c r="F65" i="29"/>
  <c r="E65" i="29"/>
  <c r="F64" i="29"/>
  <c r="E64" i="29"/>
  <c r="F63" i="29"/>
  <c r="E63" i="29"/>
  <c r="F62" i="29"/>
  <c r="E62" i="29"/>
  <c r="G62" i="29" s="1"/>
  <c r="H62" i="29" s="1"/>
  <c r="I62" i="29" s="1"/>
  <c r="F61" i="29"/>
  <c r="E61" i="29"/>
  <c r="F60" i="29"/>
  <c r="E60" i="29"/>
  <c r="F59" i="29"/>
  <c r="E59" i="29"/>
  <c r="G68" i="29" l="1"/>
  <c r="H68" i="29" s="1"/>
  <c r="I68" i="29" s="1"/>
  <c r="G61" i="29"/>
  <c r="H61" i="29" s="1"/>
  <c r="I61" i="29" s="1"/>
  <c r="G59" i="29"/>
  <c r="H59" i="29" s="1"/>
  <c r="I59" i="29" s="1"/>
  <c r="G65" i="29"/>
  <c r="H65" i="29" s="1"/>
  <c r="I65" i="29" s="1"/>
  <c r="G66" i="29"/>
  <c r="H66" i="29" s="1"/>
  <c r="I66" i="29" s="1"/>
  <c r="G63" i="29"/>
  <c r="H63" i="29" s="1"/>
  <c r="I63" i="29" s="1"/>
  <c r="G67" i="29"/>
  <c r="H67" i="29" s="1"/>
  <c r="I67" i="29" s="1"/>
  <c r="G69" i="29"/>
  <c r="H69" i="29" s="1"/>
  <c r="I69" i="29" s="1"/>
  <c r="G64" i="29"/>
  <c r="H64" i="29" s="1"/>
  <c r="I64" i="29" s="1"/>
  <c r="E70" i="29"/>
  <c r="G60" i="29"/>
  <c r="H60" i="29" s="1"/>
  <c r="I60" i="29" s="1"/>
  <c r="I70" i="29" l="1"/>
  <c r="B71" i="29" s="1"/>
  <c r="E39" i="29"/>
  <c r="F39" i="29"/>
  <c r="D5" i="29" l="1"/>
  <c r="F5" i="29" s="1"/>
  <c r="F16" i="29" s="1"/>
  <c r="F49" i="29"/>
  <c r="E49" i="29"/>
  <c r="F48" i="29"/>
  <c r="E48" i="29"/>
  <c r="F47" i="29"/>
  <c r="E47" i="29"/>
  <c r="G47" i="29" s="1"/>
  <c r="H47" i="29" s="1"/>
  <c r="I47" i="29" s="1"/>
  <c r="F46" i="29"/>
  <c r="E46" i="29"/>
  <c r="F45" i="29"/>
  <c r="E45" i="29"/>
  <c r="F44" i="29"/>
  <c r="E44" i="29"/>
  <c r="F43" i="29"/>
  <c r="E43" i="29"/>
  <c r="F42" i="29"/>
  <c r="E42" i="29"/>
  <c r="F41" i="29"/>
  <c r="F40" i="29"/>
  <c r="E40" i="29"/>
  <c r="D20" i="29"/>
  <c r="F20" i="29" s="1"/>
  <c r="F31" i="29" s="1"/>
  <c r="D15" i="29"/>
  <c r="F15" i="29" s="1"/>
  <c r="D14" i="29"/>
  <c r="F14" i="29" s="1"/>
  <c r="D13" i="29"/>
  <c r="F13" i="29" s="1"/>
  <c r="D12" i="29"/>
  <c r="F12" i="29" s="1"/>
  <c r="D11" i="29"/>
  <c r="F11" i="29" s="1"/>
  <c r="D10" i="29"/>
  <c r="F10" i="29" s="1"/>
  <c r="D9" i="29"/>
  <c r="F9" i="29" s="1"/>
  <c r="D8" i="29"/>
  <c r="F8" i="29" s="1"/>
  <c r="D7" i="29"/>
  <c r="F7" i="29" s="1"/>
  <c r="D6" i="29"/>
  <c r="F6" i="29" s="1"/>
  <c r="G49" i="29" l="1"/>
  <c r="H49" i="29" s="1"/>
  <c r="I49" i="29" s="1"/>
  <c r="G41" i="29"/>
  <c r="H41" i="29" s="1"/>
  <c r="I41" i="29" s="1"/>
  <c r="G44" i="29"/>
  <c r="H44" i="29" s="1"/>
  <c r="I44" i="29" s="1"/>
  <c r="G48" i="29"/>
  <c r="H48" i="29" s="1"/>
  <c r="I48" i="29" s="1"/>
  <c r="G42" i="29"/>
  <c r="H42" i="29" s="1"/>
  <c r="I42" i="29" s="1"/>
  <c r="G46" i="29"/>
  <c r="H46" i="29" s="1"/>
  <c r="I46" i="29" s="1"/>
  <c r="G39" i="29"/>
  <c r="H39" i="29" s="1"/>
  <c r="I39" i="29" s="1"/>
  <c r="G43" i="29"/>
  <c r="H43" i="29" s="1"/>
  <c r="I43" i="29" s="1"/>
  <c r="E50" i="29"/>
  <c r="G45" i="29"/>
  <c r="H45" i="29" s="1"/>
  <c r="I45" i="29" s="1"/>
  <c r="G40" i="29"/>
  <c r="H40" i="29" s="1"/>
  <c r="I40" i="29" s="1"/>
  <c r="I50" i="29" l="1"/>
  <c r="B51" i="29" s="1"/>
  <c r="K46" i="27"/>
  <c r="H46" i="27"/>
  <c r="E46" i="27"/>
  <c r="K45" i="27"/>
  <c r="H45" i="27"/>
  <c r="E45" i="27"/>
  <c r="K44" i="27"/>
  <c r="L44" i="27" s="1"/>
  <c r="H44" i="27"/>
  <c r="E44" i="27"/>
  <c r="K43" i="27"/>
  <c r="H43" i="27"/>
  <c r="E43" i="27"/>
  <c r="K42" i="27"/>
  <c r="L42" i="27" s="1"/>
  <c r="H42" i="27"/>
  <c r="E42" i="27"/>
  <c r="K41" i="27"/>
  <c r="H41" i="27"/>
  <c r="E41" i="27"/>
  <c r="K40" i="27"/>
  <c r="H40" i="27"/>
  <c r="E40" i="27"/>
  <c r="K39" i="27"/>
  <c r="H39" i="27"/>
  <c r="E39" i="27"/>
  <c r="K38" i="27"/>
  <c r="H38" i="27"/>
  <c r="E38" i="27"/>
  <c r="K37" i="27"/>
  <c r="H37" i="27"/>
  <c r="E37" i="27"/>
  <c r="J36" i="27"/>
  <c r="I36" i="27"/>
  <c r="G36" i="27"/>
  <c r="F36" i="27"/>
  <c r="D36" i="27"/>
  <c r="C36" i="27"/>
  <c r="K24" i="27"/>
  <c r="H24" i="27"/>
  <c r="E24" i="27"/>
  <c r="K23" i="27"/>
  <c r="L23" i="27" s="1"/>
  <c r="H23" i="27"/>
  <c r="E23" i="27"/>
  <c r="K22" i="27"/>
  <c r="H22" i="27"/>
  <c r="E22" i="27"/>
  <c r="K21" i="27"/>
  <c r="H21" i="27"/>
  <c r="E21" i="27"/>
  <c r="K20" i="27"/>
  <c r="H20" i="27"/>
  <c r="E20" i="27"/>
  <c r="K19" i="27"/>
  <c r="H19" i="27"/>
  <c r="E19" i="27"/>
  <c r="K18" i="27"/>
  <c r="H18" i="27"/>
  <c r="E18" i="27"/>
  <c r="K17" i="27"/>
  <c r="H17" i="27"/>
  <c r="E17" i="27"/>
  <c r="K16" i="27"/>
  <c r="H16" i="27"/>
  <c r="E16" i="27"/>
  <c r="K15" i="27"/>
  <c r="L15" i="27" s="1"/>
  <c r="H15" i="27"/>
  <c r="E15" i="27"/>
  <c r="J14" i="27"/>
  <c r="I14" i="27"/>
  <c r="G14" i="27"/>
  <c r="F14" i="27"/>
  <c r="D14" i="27"/>
  <c r="C14" i="27"/>
  <c r="Q70" i="10"/>
  <c r="Q71" i="10"/>
  <c r="L17" i="27" l="1"/>
  <c r="H36" i="27"/>
  <c r="L43" i="27"/>
  <c r="L19" i="27"/>
  <c r="L39" i="27"/>
  <c r="K14" i="27"/>
  <c r="K36" i="27"/>
  <c r="L45" i="27"/>
  <c r="E36" i="27"/>
  <c r="L40" i="27"/>
  <c r="L18" i="27"/>
  <c r="L38" i="27"/>
  <c r="L46" i="27"/>
  <c r="L21" i="27"/>
  <c r="L41" i="27"/>
  <c r="L37" i="27"/>
  <c r="H14" i="27"/>
  <c r="L16" i="27"/>
  <c r="L22" i="27"/>
  <c r="L24" i="27"/>
  <c r="E14" i="27"/>
  <c r="L20" i="27"/>
  <c r="D75" i="20"/>
  <c r="E75" i="20"/>
  <c r="F75" i="20"/>
  <c r="G75" i="20"/>
  <c r="H75" i="20"/>
  <c r="I75" i="20"/>
  <c r="J75" i="20"/>
  <c r="K75" i="20"/>
  <c r="L75" i="20"/>
  <c r="C75" i="20"/>
  <c r="C98" i="10"/>
  <c r="C97" i="10" s="1"/>
  <c r="D58" i="10"/>
  <c r="D57" i="10" s="1"/>
  <c r="F58" i="10"/>
  <c r="F57" i="10" s="1"/>
  <c r="G58" i="10"/>
  <c r="G57" i="10" s="1"/>
  <c r="D53" i="10"/>
  <c r="F53" i="10"/>
  <c r="G53" i="10"/>
  <c r="C53" i="10"/>
  <c r="H60" i="10"/>
  <c r="H61" i="10"/>
  <c r="H62" i="10"/>
  <c r="H63" i="10"/>
  <c r="E66" i="10"/>
  <c r="H66" i="10"/>
  <c r="E67" i="10"/>
  <c r="H67" i="10"/>
  <c r="E68" i="10"/>
  <c r="H68" i="10"/>
  <c r="E69" i="10"/>
  <c r="H69" i="10"/>
  <c r="E70" i="10"/>
  <c r="H70" i="10"/>
  <c r="E71" i="10"/>
  <c r="H71" i="10"/>
  <c r="C39" i="10"/>
  <c r="E34" i="10"/>
  <c r="H34" i="10"/>
  <c r="E35" i="10"/>
  <c r="H35" i="10"/>
  <c r="E36" i="10"/>
  <c r="H36" i="10"/>
  <c r="D28" i="10"/>
  <c r="F28" i="10"/>
  <c r="G28" i="10"/>
  <c r="C28" i="10"/>
  <c r="H20" i="10"/>
  <c r="H21" i="10"/>
  <c r="H22" i="10"/>
  <c r="H23" i="10"/>
  <c r="H24" i="10"/>
  <c r="H25" i="10"/>
  <c r="H26" i="10"/>
  <c r="H27" i="10"/>
  <c r="H19" i="10"/>
  <c r="H7" i="10"/>
  <c r="H8" i="10"/>
  <c r="H9" i="10"/>
  <c r="H10" i="10"/>
  <c r="H11" i="10"/>
  <c r="H12" i="10"/>
  <c r="H13" i="10"/>
  <c r="H14" i="10"/>
  <c r="E45" i="10"/>
  <c r="K73" i="10"/>
  <c r="K74"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Q7" i="10"/>
  <c r="Q8" i="10"/>
  <c r="Q9" i="10"/>
  <c r="Q10" i="10"/>
  <c r="Q11" i="10"/>
  <c r="Q12" i="10"/>
  <c r="Q13" i="10"/>
  <c r="Q14" i="10"/>
  <c r="Q19" i="10"/>
  <c r="Q20" i="10"/>
  <c r="Q21" i="10"/>
  <c r="Q22" i="10"/>
  <c r="Q23" i="10"/>
  <c r="Q24" i="10"/>
  <c r="Q25" i="10"/>
  <c r="Q26" i="10"/>
  <c r="Q27" i="10"/>
  <c r="E20" i="10"/>
  <c r="E21" i="10"/>
  <c r="E22" i="10"/>
  <c r="E23" i="10"/>
  <c r="E24" i="10"/>
  <c r="E25" i="10"/>
  <c r="E26" i="10"/>
  <c r="E27" i="10"/>
  <c r="M28" i="10"/>
  <c r="N28" i="10"/>
  <c r="O28" i="10"/>
  <c r="P28" i="10"/>
  <c r="L28" i="10"/>
  <c r="K28" i="10"/>
  <c r="K29" i="10"/>
  <c r="M15" i="10"/>
  <c r="N15" i="10"/>
  <c r="O15" i="10"/>
  <c r="P15" i="10"/>
  <c r="L15" i="10"/>
  <c r="K15" i="10"/>
  <c r="K7" i="10"/>
  <c r="K8" i="10"/>
  <c r="K9" i="10"/>
  <c r="K10" i="10"/>
  <c r="K11" i="10"/>
  <c r="K12" i="10"/>
  <c r="K13" i="10"/>
  <c r="K14" i="10"/>
  <c r="D15" i="10"/>
  <c r="F15" i="10"/>
  <c r="G15" i="10"/>
  <c r="C15" i="10"/>
  <c r="E7" i="10"/>
  <c r="E8" i="10"/>
  <c r="E9" i="10"/>
  <c r="E10" i="10"/>
  <c r="E11" i="10"/>
  <c r="E12" i="10"/>
  <c r="E13" i="10"/>
  <c r="E14" i="10"/>
  <c r="H77" i="10" s="1"/>
  <c r="H59" i="10"/>
  <c r="E60" i="10"/>
  <c r="E59" i="10"/>
  <c r="C58" i="10"/>
  <c r="C57" i="10" s="1"/>
  <c r="Q62" i="10"/>
  <c r="E62" i="10"/>
  <c r="K81" i="27"/>
  <c r="H81" i="27"/>
  <c r="E81" i="27"/>
  <c r="K80" i="27"/>
  <c r="H80" i="27"/>
  <c r="E80" i="27"/>
  <c r="K79" i="27"/>
  <c r="H79" i="27"/>
  <c r="E79" i="27"/>
  <c r="K78" i="27"/>
  <c r="H78" i="27"/>
  <c r="E78" i="27"/>
  <c r="K77" i="27"/>
  <c r="H77" i="27"/>
  <c r="E77" i="27"/>
  <c r="K76" i="27"/>
  <c r="H76" i="27"/>
  <c r="E76" i="27"/>
  <c r="K75" i="27"/>
  <c r="H75" i="27"/>
  <c r="E75" i="27"/>
  <c r="K74" i="27"/>
  <c r="H74" i="27"/>
  <c r="E74" i="27"/>
  <c r="K73" i="27"/>
  <c r="H73" i="27"/>
  <c r="E73" i="27"/>
  <c r="K72" i="27"/>
  <c r="H72" i="27"/>
  <c r="E72" i="27"/>
  <c r="J71" i="27"/>
  <c r="I71" i="27"/>
  <c r="G71" i="27"/>
  <c r="F71" i="27"/>
  <c r="D71" i="27"/>
  <c r="C71" i="27"/>
  <c r="A71" i="27"/>
  <c r="K69" i="27"/>
  <c r="H69" i="27"/>
  <c r="E69" i="27"/>
  <c r="K68" i="27"/>
  <c r="H68" i="27"/>
  <c r="E68" i="27"/>
  <c r="K67" i="27"/>
  <c r="H67" i="27"/>
  <c r="E67" i="27"/>
  <c r="K66" i="27"/>
  <c r="H66" i="27"/>
  <c r="E66" i="27"/>
  <c r="K65" i="27"/>
  <c r="H65" i="27"/>
  <c r="E65" i="27"/>
  <c r="K64" i="27"/>
  <c r="H64" i="27"/>
  <c r="E64" i="27"/>
  <c r="K63" i="27"/>
  <c r="L63" i="27" s="1"/>
  <c r="H63" i="27"/>
  <c r="E63" i="27"/>
  <c r="K62" i="27"/>
  <c r="L62" i="27" s="1"/>
  <c r="H62" i="27"/>
  <c r="E62" i="27"/>
  <c r="K61" i="27"/>
  <c r="H61" i="27"/>
  <c r="E61" i="27"/>
  <c r="K60" i="27"/>
  <c r="H60" i="27"/>
  <c r="E60" i="27"/>
  <c r="J59" i="27"/>
  <c r="I59" i="27"/>
  <c r="G59" i="27"/>
  <c r="F59" i="27"/>
  <c r="D59" i="27"/>
  <c r="C59" i="27"/>
  <c r="K57" i="27"/>
  <c r="H57" i="27"/>
  <c r="E57" i="27"/>
  <c r="K56" i="27"/>
  <c r="H56" i="27"/>
  <c r="E56" i="27"/>
  <c r="K55" i="27"/>
  <c r="H55" i="27"/>
  <c r="E55" i="27"/>
  <c r="K54" i="27"/>
  <c r="H54" i="27"/>
  <c r="E54" i="27"/>
  <c r="K53" i="27"/>
  <c r="H53" i="27"/>
  <c r="E53" i="27"/>
  <c r="K52" i="27"/>
  <c r="H52" i="27"/>
  <c r="E52" i="27"/>
  <c r="K51" i="27"/>
  <c r="H51" i="27"/>
  <c r="E51" i="27"/>
  <c r="K50" i="27"/>
  <c r="H50" i="27"/>
  <c r="E50" i="27"/>
  <c r="K49" i="27"/>
  <c r="H49" i="27"/>
  <c r="E49" i="27"/>
  <c r="K48" i="27"/>
  <c r="H48" i="27"/>
  <c r="E48" i="27"/>
  <c r="J47" i="27"/>
  <c r="I47" i="27"/>
  <c r="G47" i="27"/>
  <c r="F47" i="27"/>
  <c r="D47" i="27"/>
  <c r="C47" i="27"/>
  <c r="K35" i="27"/>
  <c r="H35" i="27"/>
  <c r="E35" i="27"/>
  <c r="K34" i="27"/>
  <c r="H34" i="27"/>
  <c r="E34" i="27"/>
  <c r="K33" i="27"/>
  <c r="H33" i="27"/>
  <c r="E33" i="27"/>
  <c r="K32" i="27"/>
  <c r="H32" i="27"/>
  <c r="E32" i="27"/>
  <c r="K31" i="27"/>
  <c r="H31" i="27"/>
  <c r="E31" i="27"/>
  <c r="K30" i="27"/>
  <c r="H30" i="27"/>
  <c r="E30" i="27"/>
  <c r="K29" i="27"/>
  <c r="L29" i="27" s="1"/>
  <c r="H29" i="27"/>
  <c r="E29" i="27"/>
  <c r="K28" i="27"/>
  <c r="H28" i="27"/>
  <c r="E28" i="27"/>
  <c r="K27" i="27"/>
  <c r="H27" i="27"/>
  <c r="E27" i="27"/>
  <c r="K26" i="27"/>
  <c r="H26" i="27"/>
  <c r="E26" i="27"/>
  <c r="J25" i="27"/>
  <c r="I25" i="27"/>
  <c r="G25" i="27"/>
  <c r="F25" i="27"/>
  <c r="D25" i="27"/>
  <c r="C25" i="27"/>
  <c r="K13" i="27"/>
  <c r="H13" i="27"/>
  <c r="E13" i="27"/>
  <c r="K12" i="27"/>
  <c r="H12" i="27"/>
  <c r="E12" i="27"/>
  <c r="K11" i="27"/>
  <c r="L11" i="27" s="1"/>
  <c r="H11" i="27"/>
  <c r="E11" i="27"/>
  <c r="K10" i="27"/>
  <c r="H10" i="27"/>
  <c r="E10" i="27"/>
  <c r="K9" i="27"/>
  <c r="H9" i="27"/>
  <c r="E9" i="27"/>
  <c r="K8" i="27"/>
  <c r="H8" i="27"/>
  <c r="E8" i="27"/>
  <c r="K7" i="27"/>
  <c r="H7" i="27"/>
  <c r="E7" i="27"/>
  <c r="K6" i="27"/>
  <c r="H6" i="27"/>
  <c r="E6" i="27"/>
  <c r="K5" i="27"/>
  <c r="L5" i="27" s="1"/>
  <c r="H5" i="27"/>
  <c r="E5" i="27"/>
  <c r="K4" i="27"/>
  <c r="H4" i="27"/>
  <c r="E4" i="27"/>
  <c r="J3" i="27"/>
  <c r="I3" i="27"/>
  <c r="G3" i="27"/>
  <c r="F3" i="27"/>
  <c r="D3" i="27"/>
  <c r="C3" i="27"/>
  <c r="F50" i="20"/>
  <c r="L36" i="27" l="1"/>
  <c r="H76" i="10"/>
  <c r="L9" i="27"/>
  <c r="L67" i="27"/>
  <c r="L72" i="27"/>
  <c r="L80" i="27"/>
  <c r="L14" i="27"/>
  <c r="E3" i="27"/>
  <c r="I22" i="10"/>
  <c r="R22" i="10" s="1"/>
  <c r="H75" i="10"/>
  <c r="I8" i="10"/>
  <c r="R8" i="10" s="1"/>
  <c r="I14" i="10"/>
  <c r="R14" i="10" s="1"/>
  <c r="I20" i="10"/>
  <c r="R20" i="10" s="1"/>
  <c r="I25" i="10"/>
  <c r="R25" i="10" s="1"/>
  <c r="I9" i="10"/>
  <c r="R9" i="10" s="1"/>
  <c r="I23" i="10"/>
  <c r="R23" i="10" s="1"/>
  <c r="I35" i="10"/>
  <c r="H47" i="27"/>
  <c r="L8" i="27"/>
  <c r="L13" i="27"/>
  <c r="L52" i="27"/>
  <c r="L65" i="27"/>
  <c r="L76" i="27"/>
  <c r="L61" i="27"/>
  <c r="L7" i="27"/>
  <c r="K47" i="27"/>
  <c r="L56" i="27"/>
  <c r="E59" i="27"/>
  <c r="L69" i="27"/>
  <c r="L33" i="27"/>
  <c r="H3" i="27"/>
  <c r="L6" i="27"/>
  <c r="L28" i="27"/>
  <c r="E47" i="27"/>
  <c r="L51" i="27"/>
  <c r="L68" i="27"/>
  <c r="E71" i="27"/>
  <c r="L75" i="27"/>
  <c r="K3" i="27"/>
  <c r="L31" i="27"/>
  <c r="L54" i="27"/>
  <c r="L66" i="27"/>
  <c r="H71" i="27"/>
  <c r="L78" i="27"/>
  <c r="L26" i="27"/>
  <c r="L34" i="27"/>
  <c r="L49" i="27"/>
  <c r="L57" i="27"/>
  <c r="L64" i="27"/>
  <c r="L73" i="27"/>
  <c r="L81" i="27"/>
  <c r="E25" i="27"/>
  <c r="H59" i="27"/>
  <c r="H25" i="27"/>
  <c r="L32" i="27"/>
  <c r="L55" i="27"/>
  <c r="K59" i="27"/>
  <c r="K71" i="27"/>
  <c r="L79" i="27"/>
  <c r="L12" i="27"/>
  <c r="L27" i="27"/>
  <c r="L35" i="27"/>
  <c r="L50" i="27"/>
  <c r="L74" i="27"/>
  <c r="L10" i="27"/>
  <c r="L30" i="27"/>
  <c r="L53" i="27"/>
  <c r="L77" i="27"/>
  <c r="P29" i="10"/>
  <c r="I27" i="10"/>
  <c r="R27" i="10" s="1"/>
  <c r="I26" i="10"/>
  <c r="R26" i="10" s="1"/>
  <c r="I13" i="10"/>
  <c r="R13" i="10" s="1"/>
  <c r="I12" i="10"/>
  <c r="R12" i="10" s="1"/>
  <c r="Q15" i="10"/>
  <c r="H15" i="10"/>
  <c r="H28" i="10"/>
  <c r="I36" i="10"/>
  <c r="Q28" i="10"/>
  <c r="E58" i="10"/>
  <c r="O29" i="10"/>
  <c r="N29" i="10"/>
  <c r="I21" i="10"/>
  <c r="R21" i="10" s="1"/>
  <c r="H58" i="10"/>
  <c r="H57" i="10" s="1"/>
  <c r="I70" i="10"/>
  <c r="R70" i="10" s="1"/>
  <c r="I66" i="10"/>
  <c r="I67" i="10"/>
  <c r="I69" i="10"/>
  <c r="I34" i="10"/>
  <c r="D29" i="10"/>
  <c r="C96" i="10"/>
  <c r="G29" i="10"/>
  <c r="M29" i="10"/>
  <c r="I7" i="10"/>
  <c r="R7" i="10" s="1"/>
  <c r="F29" i="10"/>
  <c r="I68" i="10"/>
  <c r="I62" i="10"/>
  <c r="R62" i="10" s="1"/>
  <c r="L29" i="10"/>
  <c r="I11" i="10"/>
  <c r="R11" i="10" s="1"/>
  <c r="I24" i="10"/>
  <c r="R24" i="10" s="1"/>
  <c r="I71" i="10"/>
  <c r="R71" i="10" s="1"/>
  <c r="I10" i="10"/>
  <c r="R10" i="10" s="1"/>
  <c r="I60" i="10"/>
  <c r="C29" i="10"/>
  <c r="I59" i="10"/>
  <c r="L48" i="27"/>
  <c r="K25" i="27"/>
  <c r="L4" i="27"/>
  <c r="L60" i="27"/>
  <c r="J71" i="20"/>
  <c r="J76" i="20" s="1"/>
  <c r="I71" i="20"/>
  <c r="I76" i="20" s="1"/>
  <c r="G71" i="20"/>
  <c r="G76" i="20" s="1"/>
  <c r="F71" i="20"/>
  <c r="F76" i="20" s="1"/>
  <c r="K70" i="20"/>
  <c r="H70" i="20"/>
  <c r="D70" i="20"/>
  <c r="C70" i="20"/>
  <c r="K69" i="20"/>
  <c r="H69" i="20"/>
  <c r="D69" i="20"/>
  <c r="C69" i="20"/>
  <c r="H29" i="10" l="1"/>
  <c r="C91" i="10" s="1"/>
  <c r="C102" i="10" s="1"/>
  <c r="I58" i="10"/>
  <c r="L25" i="27"/>
  <c r="L71" i="27"/>
  <c r="L59" i="27"/>
  <c r="L3" i="27"/>
  <c r="L47" i="27"/>
  <c r="Q29" i="10"/>
  <c r="E69" i="20"/>
  <c r="C71" i="20"/>
  <c r="E70" i="20"/>
  <c r="L70" i="20"/>
  <c r="D71" i="20"/>
  <c r="H71" i="20"/>
  <c r="L69" i="20"/>
  <c r="K71" i="20"/>
  <c r="K41" i="20"/>
  <c r="H41" i="20"/>
  <c r="D41" i="20"/>
  <c r="C41" i="20"/>
  <c r="L71" i="20" l="1"/>
  <c r="E71" i="20"/>
  <c r="E41" i="20"/>
  <c r="L41" i="20"/>
  <c r="C116" i="19"/>
  <c r="D38" i="19"/>
  <c r="E38" i="19"/>
  <c r="F38" i="19"/>
  <c r="G38" i="19"/>
  <c r="H38" i="19"/>
  <c r="I38" i="19"/>
  <c r="J38" i="19"/>
  <c r="K38" i="19"/>
  <c r="L38" i="19"/>
  <c r="C38" i="19"/>
  <c r="H65" i="10"/>
  <c r="E65" i="10"/>
  <c r="E63" i="10"/>
  <c r="I63" i="10" s="1"/>
  <c r="H56" i="10"/>
  <c r="E56" i="10"/>
  <c r="H55" i="10"/>
  <c r="E55" i="10"/>
  <c r="H54" i="10"/>
  <c r="E54" i="10"/>
  <c r="E61" i="10"/>
  <c r="H52" i="10"/>
  <c r="E52" i="10"/>
  <c r="H51" i="10"/>
  <c r="E51" i="10"/>
  <c r="H50" i="10"/>
  <c r="E50" i="10"/>
  <c r="H49" i="10"/>
  <c r="E49" i="10"/>
  <c r="H48" i="10"/>
  <c r="E48" i="10"/>
  <c r="H47" i="10"/>
  <c r="E47" i="10"/>
  <c r="H45" i="10"/>
  <c r="I45" i="10" s="1"/>
  <c r="H44" i="10"/>
  <c r="E44" i="10"/>
  <c r="H43" i="10"/>
  <c r="E43" i="10"/>
  <c r="H42" i="10"/>
  <c r="E42" i="10"/>
  <c r="H41" i="10"/>
  <c r="E41" i="10"/>
  <c r="H40" i="10"/>
  <c r="E40" i="10"/>
  <c r="H33" i="10"/>
  <c r="E33" i="10"/>
  <c r="H53" i="10" l="1"/>
  <c r="I47" i="10"/>
  <c r="E53" i="10"/>
  <c r="I61" i="10"/>
  <c r="I57" i="10" s="1"/>
  <c r="E57" i="10"/>
  <c r="I42" i="10"/>
  <c r="I50" i="10"/>
  <c r="I44" i="10"/>
  <c r="I49" i="10"/>
  <c r="I65" i="10"/>
  <c r="I33" i="10"/>
  <c r="I51" i="10"/>
  <c r="I43" i="10"/>
  <c r="I52" i="10"/>
  <c r="I55" i="10"/>
  <c r="I41" i="10"/>
  <c r="I48" i="10"/>
  <c r="I56" i="10"/>
  <c r="I54" i="10"/>
  <c r="I40" i="10"/>
  <c r="E19" i="10"/>
  <c r="F141" i="20"/>
  <c r="G141" i="20"/>
  <c r="I141" i="20"/>
  <c r="J141" i="20"/>
  <c r="K44" i="20"/>
  <c r="H44" i="20"/>
  <c r="D44" i="20"/>
  <c r="C44" i="20"/>
  <c r="H26" i="20"/>
  <c r="K26" i="20"/>
  <c r="H27" i="20"/>
  <c r="K27" i="20"/>
  <c r="H28" i="20"/>
  <c r="K28" i="20"/>
  <c r="H29" i="20"/>
  <c r="K29" i="20"/>
  <c r="H23" i="20"/>
  <c r="K23" i="20"/>
  <c r="H24" i="20"/>
  <c r="K24" i="20"/>
  <c r="J63" i="10"/>
  <c r="C34" i="20"/>
  <c r="C40" i="20"/>
  <c r="H22" i="20"/>
  <c r="K22" i="20"/>
  <c r="D40" i="20"/>
  <c r="H40" i="20"/>
  <c r="H35" i="20"/>
  <c r="K35" i="20"/>
  <c r="B30" i="13"/>
  <c r="B34" i="13" s="1"/>
  <c r="B39" i="13" s="1"/>
  <c r="C30" i="13"/>
  <c r="C34" i="13" s="1"/>
  <c r="B21" i="13"/>
  <c r="B23" i="13" s="1"/>
  <c r="C21" i="13"/>
  <c r="C23" i="13" s="1"/>
  <c r="B44" i="13"/>
  <c r="B47" i="13"/>
  <c r="B50" i="13"/>
  <c r="C44" i="13"/>
  <c r="C47" i="13"/>
  <c r="C50" i="13"/>
  <c r="C69" i="13"/>
  <c r="F13" i="14" s="1"/>
  <c r="C72" i="13"/>
  <c r="F14" i="14" s="1"/>
  <c r="C62" i="13"/>
  <c r="F21" i="14" s="1"/>
  <c r="F22" i="14"/>
  <c r="F23" i="14"/>
  <c r="F20" i="14"/>
  <c r="C55" i="13"/>
  <c r="F32" i="14"/>
  <c r="E32" i="14"/>
  <c r="F29" i="14"/>
  <c r="E29" i="14"/>
  <c r="C146" i="13"/>
  <c r="B146" i="13"/>
  <c r="C86" i="13"/>
  <c r="C98" i="13" s="1"/>
  <c r="C117" i="13"/>
  <c r="C109" i="13"/>
  <c r="C121" i="13"/>
  <c r="B86" i="13"/>
  <c r="B98" i="13" s="1"/>
  <c r="B117" i="13"/>
  <c r="B109" i="13"/>
  <c r="B121" i="13"/>
  <c r="C132" i="13"/>
  <c r="B132" i="13"/>
  <c r="C131" i="13"/>
  <c r="B131" i="13"/>
  <c r="C130" i="13"/>
  <c r="B130" i="13"/>
  <c r="B55" i="13"/>
  <c r="B62" i="13"/>
  <c r="C35" i="13"/>
  <c r="B35" i="13"/>
  <c r="B72" i="13"/>
  <c r="B69" i="13"/>
  <c r="K11" i="20"/>
  <c r="K12" i="20"/>
  <c r="K9" i="20"/>
  <c r="K10" i="20"/>
  <c r="K15" i="20"/>
  <c r="K16" i="20" s="1"/>
  <c r="K54" i="20"/>
  <c r="K56" i="20"/>
  <c r="K57" i="20"/>
  <c r="K58" i="20"/>
  <c r="K59" i="20"/>
  <c r="K60" i="20"/>
  <c r="K66" i="20"/>
  <c r="K65" i="20"/>
  <c r="K62" i="20"/>
  <c r="H11" i="20"/>
  <c r="H12" i="20"/>
  <c r="H9" i="20"/>
  <c r="H10" i="20"/>
  <c r="H15" i="20"/>
  <c r="H54" i="20"/>
  <c r="H56" i="20"/>
  <c r="H57" i="20"/>
  <c r="H58" i="20"/>
  <c r="H59" i="20"/>
  <c r="H60" i="20"/>
  <c r="H66" i="20"/>
  <c r="H65" i="20"/>
  <c r="H62" i="20"/>
  <c r="H53" i="20"/>
  <c r="H61" i="20"/>
  <c r="K53" i="20"/>
  <c r="K61" i="20"/>
  <c r="D10" i="20"/>
  <c r="D11" i="20"/>
  <c r="D12" i="20"/>
  <c r="D15" i="20"/>
  <c r="D16" i="20" s="1"/>
  <c r="D53" i="20"/>
  <c r="D54" i="20"/>
  <c r="D65" i="20"/>
  <c r="D66" i="20"/>
  <c r="D61" i="20"/>
  <c r="C10" i="20"/>
  <c r="C11" i="20"/>
  <c r="C12" i="20"/>
  <c r="C15" i="20"/>
  <c r="C16" i="20" s="1"/>
  <c r="C53" i="20"/>
  <c r="C54" i="20"/>
  <c r="C65" i="20"/>
  <c r="C66" i="20"/>
  <c r="C61" i="20"/>
  <c r="H32" i="20"/>
  <c r="K32" i="20"/>
  <c r="D34" i="20"/>
  <c r="H34" i="20"/>
  <c r="H38" i="20"/>
  <c r="K38" i="20"/>
  <c r="H39" i="20"/>
  <c r="K39" i="20"/>
  <c r="H30" i="20"/>
  <c r="K30" i="20"/>
  <c r="H19" i="20"/>
  <c r="K19" i="20"/>
  <c r="H20" i="20"/>
  <c r="K20" i="20"/>
  <c r="H21" i="20"/>
  <c r="K21" i="20"/>
  <c r="D9" i="20"/>
  <c r="D19" i="20"/>
  <c r="D20" i="20"/>
  <c r="D21" i="20"/>
  <c r="D22" i="20"/>
  <c r="D23" i="20"/>
  <c r="D24" i="20"/>
  <c r="D26" i="20"/>
  <c r="D27" i="20"/>
  <c r="D28" i="20"/>
  <c r="D29" i="20"/>
  <c r="D30" i="20"/>
  <c r="D31" i="20"/>
  <c r="D32" i="20"/>
  <c r="D35" i="20"/>
  <c r="D38" i="20"/>
  <c r="D39" i="20"/>
  <c r="D45" i="20"/>
  <c r="D46" i="20"/>
  <c r="D47" i="20"/>
  <c r="D48" i="20"/>
  <c r="D49" i="20"/>
  <c r="D56" i="20"/>
  <c r="D57" i="20"/>
  <c r="D58" i="20"/>
  <c r="D59" i="20"/>
  <c r="D60" i="20"/>
  <c r="D62" i="20"/>
  <c r="C9" i="20"/>
  <c r="C19" i="20"/>
  <c r="C20" i="20"/>
  <c r="C21" i="20"/>
  <c r="C22" i="20"/>
  <c r="C23" i="20"/>
  <c r="C24" i="20"/>
  <c r="C26" i="20"/>
  <c r="C27" i="20"/>
  <c r="C28" i="20"/>
  <c r="C29" i="20"/>
  <c r="C30" i="20"/>
  <c r="C31" i="20"/>
  <c r="C32" i="20"/>
  <c r="C35" i="20"/>
  <c r="C38" i="20"/>
  <c r="C39" i="20"/>
  <c r="C45" i="20"/>
  <c r="C46" i="20"/>
  <c r="C47" i="20"/>
  <c r="C48" i="20"/>
  <c r="C49" i="20"/>
  <c r="C56" i="20"/>
  <c r="C57" i="20"/>
  <c r="C58" i="20"/>
  <c r="C59" i="20"/>
  <c r="C60" i="20"/>
  <c r="C62" i="20"/>
  <c r="F13" i="20"/>
  <c r="F16" i="20"/>
  <c r="F73" i="20" s="1"/>
  <c r="F18" i="20"/>
  <c r="F25" i="20"/>
  <c r="F33" i="20"/>
  <c r="F37" i="20"/>
  <c r="F36" i="20" s="1"/>
  <c r="F52" i="20"/>
  <c r="F55" i="20"/>
  <c r="F67" i="20"/>
  <c r="G13" i="20"/>
  <c r="G16" i="20"/>
  <c r="G73" i="20" s="1"/>
  <c r="G18" i="20"/>
  <c r="G25" i="20"/>
  <c r="G33" i="20"/>
  <c r="G37" i="20"/>
  <c r="G36" i="20" s="1"/>
  <c r="G50" i="20"/>
  <c r="G52" i="20"/>
  <c r="G55" i="20"/>
  <c r="G67" i="20"/>
  <c r="H31" i="20"/>
  <c r="H45" i="20"/>
  <c r="H46" i="20"/>
  <c r="H47" i="20"/>
  <c r="H48" i="20"/>
  <c r="H49" i="20"/>
  <c r="I13" i="20"/>
  <c r="I16" i="20"/>
  <c r="I73" i="20" s="1"/>
  <c r="I18" i="20"/>
  <c r="I25" i="20"/>
  <c r="I33" i="20"/>
  <c r="I37" i="20"/>
  <c r="I36" i="20" s="1"/>
  <c r="I50" i="20"/>
  <c r="I52" i="20"/>
  <c r="I55" i="20"/>
  <c r="I67" i="20"/>
  <c r="J13" i="20"/>
  <c r="J16" i="20"/>
  <c r="J73" i="20" s="1"/>
  <c r="J18" i="20"/>
  <c r="J25" i="20"/>
  <c r="J33" i="20"/>
  <c r="J37" i="20"/>
  <c r="J36" i="20" s="1"/>
  <c r="J50" i="20"/>
  <c r="J52" i="20"/>
  <c r="J55" i="20"/>
  <c r="J67" i="20"/>
  <c r="K31" i="20"/>
  <c r="K34" i="20"/>
  <c r="K40" i="20"/>
  <c r="K45" i="20"/>
  <c r="K46" i="20"/>
  <c r="K47" i="20"/>
  <c r="K48" i="20"/>
  <c r="K49" i="20"/>
  <c r="E6" i="10"/>
  <c r="C94" i="10" s="1"/>
  <c r="D99" i="10" s="1"/>
  <c r="H6" i="10"/>
  <c r="Q65" i="10"/>
  <c r="Q66" i="10"/>
  <c r="Q67" i="10"/>
  <c r="Q68" i="10"/>
  <c r="R68" i="10" s="1"/>
  <c r="Q69" i="10"/>
  <c r="R69" i="10" s="1"/>
  <c r="Q63" i="10"/>
  <c r="Q56" i="10"/>
  <c r="Q55" i="10"/>
  <c r="Q54" i="10"/>
  <c r="Q61" i="10"/>
  <c r="Q58" i="10"/>
  <c r="Q52" i="10"/>
  <c r="Q51" i="10"/>
  <c r="Q50" i="10"/>
  <c r="Q49" i="10"/>
  <c r="Q48" i="10"/>
  <c r="Q47" i="10"/>
  <c r="Q40" i="10"/>
  <c r="Q41" i="10"/>
  <c r="Q42" i="10"/>
  <c r="Q33" i="10"/>
  <c r="Q34" i="10"/>
  <c r="Q35" i="10"/>
  <c r="Q36" i="10"/>
  <c r="M64" i="10"/>
  <c r="M39" i="10"/>
  <c r="M37" i="10"/>
  <c r="N64" i="10"/>
  <c r="N39" i="10"/>
  <c r="N37" i="10"/>
  <c r="O64" i="10"/>
  <c r="O39" i="10"/>
  <c r="O37" i="10"/>
  <c r="P64" i="10"/>
  <c r="P39" i="10"/>
  <c r="P37" i="10"/>
  <c r="L64" i="10"/>
  <c r="L39" i="10"/>
  <c r="L37" i="10"/>
  <c r="K35" i="10"/>
  <c r="K36" i="10"/>
  <c r="C86" i="10"/>
  <c r="D116" i="19"/>
  <c r="D120" i="19" s="1"/>
  <c r="E116" i="19"/>
  <c r="E120" i="19" s="1"/>
  <c r="F116" i="19"/>
  <c r="F120" i="19" s="1"/>
  <c r="G116" i="19"/>
  <c r="H116" i="19"/>
  <c r="H120" i="19" s="1"/>
  <c r="I116" i="19"/>
  <c r="I120" i="19" s="1"/>
  <c r="J116" i="19"/>
  <c r="J120" i="19" s="1"/>
  <c r="K116" i="19"/>
  <c r="K120" i="19" s="1"/>
  <c r="L116" i="19"/>
  <c r="L120" i="19" s="1"/>
  <c r="C120" i="19"/>
  <c r="D44" i="19"/>
  <c r="D47" i="19"/>
  <c r="D50" i="19"/>
  <c r="D56" i="19"/>
  <c r="D59" i="19"/>
  <c r="D62" i="19"/>
  <c r="D53" i="19"/>
  <c r="E44" i="19"/>
  <c r="E47" i="19"/>
  <c r="E50" i="19"/>
  <c r="E56" i="19"/>
  <c r="E59" i="19"/>
  <c r="E62" i="19"/>
  <c r="E53" i="19"/>
  <c r="F44" i="19"/>
  <c r="F47" i="19"/>
  <c r="F50" i="19"/>
  <c r="F56" i="19"/>
  <c r="F59" i="19"/>
  <c r="F62" i="19"/>
  <c r="F53" i="19"/>
  <c r="G44" i="19"/>
  <c r="G47" i="19"/>
  <c r="G50" i="19"/>
  <c r="G56" i="19"/>
  <c r="G59" i="19"/>
  <c r="G62" i="19"/>
  <c r="G53" i="19"/>
  <c r="H44" i="19"/>
  <c r="H47" i="19"/>
  <c r="H50" i="19"/>
  <c r="H56" i="19"/>
  <c r="H59" i="19"/>
  <c r="H62" i="19"/>
  <c r="H53" i="19"/>
  <c r="I44" i="19"/>
  <c r="I47" i="19"/>
  <c r="I50" i="19"/>
  <c r="I56" i="19"/>
  <c r="I59" i="19"/>
  <c r="I62" i="19"/>
  <c r="I53" i="19"/>
  <c r="J44" i="19"/>
  <c r="J47" i="19"/>
  <c r="J50" i="19"/>
  <c r="J56" i="19"/>
  <c r="J59" i="19"/>
  <c r="J62" i="19"/>
  <c r="J53" i="19"/>
  <c r="K44" i="19"/>
  <c r="K47" i="19"/>
  <c r="K50" i="19"/>
  <c r="K56" i="19"/>
  <c r="K59" i="19"/>
  <c r="K62" i="19"/>
  <c r="K53" i="19"/>
  <c r="L44" i="19"/>
  <c r="L47" i="19"/>
  <c r="L50" i="19"/>
  <c r="L56" i="19"/>
  <c r="L59" i="19"/>
  <c r="L62" i="19"/>
  <c r="L53" i="19"/>
  <c r="C44" i="19"/>
  <c r="C47" i="19"/>
  <c r="C50" i="19"/>
  <c r="C56" i="19"/>
  <c r="C59" i="19"/>
  <c r="C62" i="19"/>
  <c r="C53" i="19"/>
  <c r="D65" i="19"/>
  <c r="D129" i="19" s="1"/>
  <c r="D139" i="19" s="1"/>
  <c r="E65" i="19"/>
  <c r="E129" i="19" s="1"/>
  <c r="F65" i="19"/>
  <c r="F129" i="19" s="1"/>
  <c r="G65" i="19"/>
  <c r="H65" i="19"/>
  <c r="H129" i="19" s="1"/>
  <c r="I65" i="19"/>
  <c r="I129" i="19" s="1"/>
  <c r="J65" i="19"/>
  <c r="J129" i="19" s="1"/>
  <c r="K65" i="19"/>
  <c r="K129" i="19" s="1"/>
  <c r="L65" i="19"/>
  <c r="L129" i="19" s="1"/>
  <c r="L139" i="19" s="1"/>
  <c r="C65" i="19"/>
  <c r="C129" i="19" s="1"/>
  <c r="C139" i="19" s="1"/>
  <c r="L122" i="19"/>
  <c r="L123" i="19"/>
  <c r="L125" i="19"/>
  <c r="L132" i="19"/>
  <c r="L133" i="19"/>
  <c r="L134" i="19"/>
  <c r="L135" i="19"/>
  <c r="K122" i="19"/>
  <c r="K126" i="19" s="1"/>
  <c r="K123" i="19"/>
  <c r="K125" i="19"/>
  <c r="K132" i="19"/>
  <c r="K133" i="19"/>
  <c r="K134" i="19"/>
  <c r="K135" i="19"/>
  <c r="J122" i="19"/>
  <c r="J123" i="19"/>
  <c r="J125" i="19"/>
  <c r="J132" i="19"/>
  <c r="J133" i="19"/>
  <c r="J134" i="19"/>
  <c r="J135" i="19"/>
  <c r="I122" i="19"/>
  <c r="I123" i="19"/>
  <c r="I125" i="19"/>
  <c r="I132" i="19"/>
  <c r="I133" i="19"/>
  <c r="I134" i="19"/>
  <c r="I135" i="19"/>
  <c r="H122" i="19"/>
  <c r="H123" i="19"/>
  <c r="H125" i="19"/>
  <c r="H132" i="19"/>
  <c r="H133" i="19"/>
  <c r="H134" i="19"/>
  <c r="H135" i="19"/>
  <c r="G120" i="19"/>
  <c r="G129" i="19"/>
  <c r="G122" i="19"/>
  <c r="G123" i="19"/>
  <c r="G125" i="19"/>
  <c r="G132" i="19"/>
  <c r="G133" i="19"/>
  <c r="G134" i="19"/>
  <c r="G135" i="19"/>
  <c r="F122" i="19"/>
  <c r="F123" i="19"/>
  <c r="F125" i="19"/>
  <c r="F132" i="19"/>
  <c r="F133" i="19"/>
  <c r="F134" i="19"/>
  <c r="F135" i="19"/>
  <c r="E122" i="19"/>
  <c r="E123" i="19"/>
  <c r="E125" i="19"/>
  <c r="E132" i="19"/>
  <c r="E133" i="19"/>
  <c r="E134" i="19"/>
  <c r="E135" i="19"/>
  <c r="D122" i="19"/>
  <c r="D123" i="19"/>
  <c r="D125" i="19"/>
  <c r="D132" i="19"/>
  <c r="D133" i="19"/>
  <c r="D134" i="19"/>
  <c r="D135" i="19"/>
  <c r="C122" i="19"/>
  <c r="C123" i="19"/>
  <c r="C125" i="19"/>
  <c r="C132" i="19"/>
  <c r="C133" i="19"/>
  <c r="C134" i="19"/>
  <c r="C135" i="19"/>
  <c r="C27" i="19"/>
  <c r="C39" i="19" s="1"/>
  <c r="C9" i="19"/>
  <c r="C14" i="19"/>
  <c r="C16" i="19"/>
  <c r="C22" i="19" s="1"/>
  <c r="C73" i="19"/>
  <c r="C76" i="19"/>
  <c r="C79" i="19"/>
  <c r="C82" i="19"/>
  <c r="C87" i="19"/>
  <c r="C91" i="19"/>
  <c r="C90" i="19"/>
  <c r="C104" i="19"/>
  <c r="D27" i="19"/>
  <c r="D9" i="19"/>
  <c r="D14" i="19" s="1"/>
  <c r="D16" i="19"/>
  <c r="D22" i="19" s="1"/>
  <c r="D73" i="19"/>
  <c r="D76" i="19"/>
  <c r="D79" i="19"/>
  <c r="D82" i="19"/>
  <c r="D87" i="19"/>
  <c r="D91" i="19"/>
  <c r="D90" i="19" s="1"/>
  <c r="D104" i="19"/>
  <c r="E27" i="19"/>
  <c r="E9" i="19"/>
  <c r="E14" i="19" s="1"/>
  <c r="E16" i="19"/>
  <c r="E22" i="19" s="1"/>
  <c r="E73" i="19"/>
  <c r="E76" i="19"/>
  <c r="E79" i="19"/>
  <c r="E82" i="19"/>
  <c r="E87" i="19"/>
  <c r="E91" i="19"/>
  <c r="E90" i="19" s="1"/>
  <c r="E104" i="19"/>
  <c r="F27" i="19"/>
  <c r="F39" i="19" s="1"/>
  <c r="F9" i="19"/>
  <c r="F14" i="19" s="1"/>
  <c r="F16" i="19"/>
  <c r="F22" i="19" s="1"/>
  <c r="F73" i="19"/>
  <c r="F76" i="19"/>
  <c r="F79" i="19"/>
  <c r="F82" i="19"/>
  <c r="F87" i="19"/>
  <c r="F91" i="19"/>
  <c r="F90" i="19" s="1"/>
  <c r="F104" i="19"/>
  <c r="G27" i="19"/>
  <c r="G9" i="19"/>
  <c r="G14" i="19" s="1"/>
  <c r="G16" i="19"/>
  <c r="G22" i="19" s="1"/>
  <c r="G73" i="19"/>
  <c r="G76" i="19"/>
  <c r="G79" i="19"/>
  <c r="G82" i="19"/>
  <c r="G87" i="19"/>
  <c r="G91" i="19"/>
  <c r="G90" i="19" s="1"/>
  <c r="G104" i="19"/>
  <c r="H27" i="19"/>
  <c r="H9" i="19"/>
  <c r="H14" i="19" s="1"/>
  <c r="H16" i="19"/>
  <c r="H22" i="19" s="1"/>
  <c r="H73" i="19"/>
  <c r="H76" i="19"/>
  <c r="H79" i="19"/>
  <c r="H82" i="19"/>
  <c r="H87" i="19"/>
  <c r="H91" i="19"/>
  <c r="H90" i="19" s="1"/>
  <c r="H104" i="19"/>
  <c r="I27" i="19"/>
  <c r="I9" i="19"/>
  <c r="I14" i="19" s="1"/>
  <c r="I16" i="19"/>
  <c r="I22" i="19" s="1"/>
  <c r="I73" i="19"/>
  <c r="I76" i="19"/>
  <c r="I79" i="19"/>
  <c r="I82" i="19"/>
  <c r="I87" i="19"/>
  <c r="I91" i="19"/>
  <c r="I90" i="19" s="1"/>
  <c r="I104" i="19"/>
  <c r="J27" i="19"/>
  <c r="J9" i="19"/>
  <c r="J14" i="19" s="1"/>
  <c r="J16" i="19"/>
  <c r="J22" i="19" s="1"/>
  <c r="J73" i="19"/>
  <c r="J76" i="19"/>
  <c r="J79" i="19"/>
  <c r="J82" i="19"/>
  <c r="J87" i="19"/>
  <c r="J91" i="19"/>
  <c r="J90" i="19" s="1"/>
  <c r="J104" i="19"/>
  <c r="K27" i="19"/>
  <c r="K9" i="19"/>
  <c r="K14" i="19" s="1"/>
  <c r="K16" i="19"/>
  <c r="K22" i="19" s="1"/>
  <c r="K73" i="19"/>
  <c r="K76" i="19"/>
  <c r="K79" i="19"/>
  <c r="K82" i="19"/>
  <c r="K87" i="19"/>
  <c r="K91" i="19"/>
  <c r="K90" i="19" s="1"/>
  <c r="K104" i="19"/>
  <c r="L27" i="19"/>
  <c r="L39" i="19" s="1"/>
  <c r="L9" i="19"/>
  <c r="L14" i="19" s="1"/>
  <c r="L16" i="19"/>
  <c r="L22" i="19" s="1"/>
  <c r="L73" i="19"/>
  <c r="L76" i="19"/>
  <c r="L79" i="19"/>
  <c r="L82" i="19"/>
  <c r="L87" i="19"/>
  <c r="L91" i="19"/>
  <c r="L90" i="19" s="1"/>
  <c r="L104" i="19"/>
  <c r="E4" i="12"/>
  <c r="I95" i="10"/>
  <c r="G5" i="12"/>
  <c r="G4" i="12"/>
  <c r="E5" i="12"/>
  <c r="Q45" i="10"/>
  <c r="Q44" i="10"/>
  <c r="Q43" i="10"/>
  <c r="P53" i="10"/>
  <c r="P57" i="10"/>
  <c r="P46" i="10"/>
  <c r="O53" i="10"/>
  <c r="O57" i="10"/>
  <c r="O46" i="10"/>
  <c r="N53" i="10"/>
  <c r="N57" i="10"/>
  <c r="N46" i="10"/>
  <c r="M53" i="10"/>
  <c r="M57" i="10"/>
  <c r="M46" i="10"/>
  <c r="L53" i="10"/>
  <c r="L57" i="10"/>
  <c r="L46" i="10"/>
  <c r="K72" i="10"/>
  <c r="K40" i="10"/>
  <c r="K39" i="10"/>
  <c r="K38" i="10"/>
  <c r="K37" i="10"/>
  <c r="K34" i="10"/>
  <c r="K33" i="10"/>
  <c r="K32" i="10"/>
  <c r="K27" i="10"/>
  <c r="K26" i="10"/>
  <c r="K25" i="10"/>
  <c r="K24" i="10"/>
  <c r="K23" i="10"/>
  <c r="K22" i="10"/>
  <c r="K21" i="10"/>
  <c r="K20" i="10"/>
  <c r="K19" i="10"/>
  <c r="Q6" i="10"/>
  <c r="K6" i="10"/>
  <c r="K5" i="10"/>
  <c r="I3" i="12"/>
  <c r="G3" i="12"/>
  <c r="E3" i="12"/>
  <c r="I4" i="12"/>
  <c r="I5" i="12"/>
  <c r="D101" i="10"/>
  <c r="B4" i="13"/>
  <c r="I139" i="19" l="1"/>
  <c r="D33" i="20"/>
  <c r="H76" i="20"/>
  <c r="C76" i="20"/>
  <c r="D76" i="20"/>
  <c r="K76" i="20"/>
  <c r="N72" i="10"/>
  <c r="N73" i="10" s="1"/>
  <c r="N74" i="10" s="1"/>
  <c r="P72" i="10"/>
  <c r="P73" i="10" s="1"/>
  <c r="P74" i="10" s="1"/>
  <c r="L72" i="10"/>
  <c r="L73" i="10" s="1"/>
  <c r="L74" i="10" s="1"/>
  <c r="O72" i="10"/>
  <c r="O73" i="10" s="1"/>
  <c r="O74" i="10" s="1"/>
  <c r="M72" i="10"/>
  <c r="M73" i="10" s="1"/>
  <c r="M74" i="10" s="1"/>
  <c r="E28" i="10"/>
  <c r="C95" i="10"/>
  <c r="D100" i="10" s="1"/>
  <c r="I53" i="10"/>
  <c r="E15" i="10"/>
  <c r="I15" i="10" s="1"/>
  <c r="I19" i="10"/>
  <c r="Q46" i="10"/>
  <c r="Q57" i="10"/>
  <c r="K73" i="20"/>
  <c r="D73" i="20"/>
  <c r="K33" i="20"/>
  <c r="L35" i="20"/>
  <c r="E30" i="20"/>
  <c r="K67" i="20"/>
  <c r="E39" i="19"/>
  <c r="D39" i="19"/>
  <c r="G39" i="19"/>
  <c r="I23" i="19"/>
  <c r="G131" i="19"/>
  <c r="G136" i="19" s="1"/>
  <c r="G137" i="19" s="1"/>
  <c r="H23" i="19"/>
  <c r="H72" i="19"/>
  <c r="H96" i="19" s="1"/>
  <c r="G139" i="19"/>
  <c r="I126" i="19"/>
  <c r="I127" i="19" s="1"/>
  <c r="H139" i="19"/>
  <c r="L131" i="19"/>
  <c r="L136" i="19" s="1"/>
  <c r="L137" i="19" s="1"/>
  <c r="I39" i="19"/>
  <c r="I40" i="19" s="1"/>
  <c r="I105" i="19" s="1"/>
  <c r="J131" i="19"/>
  <c r="J136" i="19" s="1"/>
  <c r="J140" i="19" s="1"/>
  <c r="J23" i="19"/>
  <c r="C131" i="19"/>
  <c r="C136" i="19" s="1"/>
  <c r="C137" i="19" s="1"/>
  <c r="D126" i="19"/>
  <c r="D127" i="19" s="1"/>
  <c r="I72" i="19"/>
  <c r="I96" i="19" s="1"/>
  <c r="C126" i="19"/>
  <c r="C127" i="19" s="1"/>
  <c r="E131" i="19"/>
  <c r="E136" i="19" s="1"/>
  <c r="E137" i="19" s="1"/>
  <c r="F131" i="19"/>
  <c r="F136" i="19" s="1"/>
  <c r="F137" i="19" s="1"/>
  <c r="I43" i="19"/>
  <c r="I70" i="19" s="1"/>
  <c r="D131" i="19"/>
  <c r="D136" i="19" s="1"/>
  <c r="J139" i="19"/>
  <c r="E139" i="19"/>
  <c r="I131" i="19"/>
  <c r="I136" i="19" s="1"/>
  <c r="I137" i="19" s="1"/>
  <c r="C110" i="13"/>
  <c r="B43" i="13"/>
  <c r="B79" i="13" s="1"/>
  <c r="Q53" i="10"/>
  <c r="G53" i="22"/>
  <c r="G5" i="30" s="1"/>
  <c r="H13" i="22"/>
  <c r="C52" i="20"/>
  <c r="E31" i="20"/>
  <c r="B124" i="13"/>
  <c r="B133" i="13"/>
  <c r="B76" i="13"/>
  <c r="C80" i="13"/>
  <c r="K39" i="19"/>
  <c r="K43" i="19"/>
  <c r="K70" i="19" s="1"/>
  <c r="D23" i="19"/>
  <c r="H126" i="19"/>
  <c r="H127" i="19" s="1"/>
  <c r="K131" i="19"/>
  <c r="K136" i="19" s="1"/>
  <c r="K137" i="19" s="1"/>
  <c r="L43" i="19"/>
  <c r="L70" i="19" s="1"/>
  <c r="D43" i="19"/>
  <c r="D70" i="19" s="1"/>
  <c r="L23" i="19"/>
  <c r="L40" i="19" s="1"/>
  <c r="G23" i="19"/>
  <c r="C43" i="19"/>
  <c r="C70" i="19" s="1"/>
  <c r="E43" i="19"/>
  <c r="E70" i="19" s="1"/>
  <c r="C134" i="13"/>
  <c r="C43" i="13"/>
  <c r="C79" i="13" s="1"/>
  <c r="F139" i="19"/>
  <c r="C112" i="13"/>
  <c r="F43" i="19"/>
  <c r="F70" i="19" s="1"/>
  <c r="J72" i="19"/>
  <c r="J96" i="19" s="1"/>
  <c r="J39" i="19"/>
  <c r="J40" i="19" s="1"/>
  <c r="E23" i="19"/>
  <c r="E126" i="19"/>
  <c r="H131" i="19"/>
  <c r="H136" i="19" s="1"/>
  <c r="H137" i="19" s="1"/>
  <c r="J126" i="19"/>
  <c r="J127" i="19" s="1"/>
  <c r="G43" i="19"/>
  <c r="G70" i="19" s="1"/>
  <c r="Q39" i="10"/>
  <c r="Q64" i="10"/>
  <c r="B123" i="13"/>
  <c r="B122" i="13"/>
  <c r="C133" i="13"/>
  <c r="F72" i="19"/>
  <c r="F96" i="19" s="1"/>
  <c r="F126" i="19"/>
  <c r="F127" i="19" s="1"/>
  <c r="L126" i="19"/>
  <c r="L127" i="19" s="1"/>
  <c r="H43" i="19"/>
  <c r="H70" i="19" s="1"/>
  <c r="J53" i="22"/>
  <c r="G72" i="19"/>
  <c r="G96" i="19" s="1"/>
  <c r="F23" i="19"/>
  <c r="F40" i="19" s="1"/>
  <c r="G126" i="19"/>
  <c r="G127" i="19" s="1"/>
  <c r="J43" i="19"/>
  <c r="J70" i="19" s="1"/>
  <c r="F15" i="14"/>
  <c r="B17" i="14" s="1"/>
  <c r="I6" i="10"/>
  <c r="E20" i="20"/>
  <c r="H33" i="20"/>
  <c r="D67" i="20"/>
  <c r="I63" i="20"/>
  <c r="E24" i="20"/>
  <c r="E49" i="20"/>
  <c r="F46" i="10"/>
  <c r="E60" i="20"/>
  <c r="E46" i="20"/>
  <c r="F64" i="10"/>
  <c r="L12" i="20"/>
  <c r="E66" i="20"/>
  <c r="L40" i="20"/>
  <c r="C55" i="20"/>
  <c r="L60" i="20"/>
  <c r="L9" i="20"/>
  <c r="L58" i="20"/>
  <c r="R67" i="10" s="1"/>
  <c r="L54" i="20"/>
  <c r="D55" i="20"/>
  <c r="E59" i="20"/>
  <c r="E45" i="20"/>
  <c r="E11" i="20"/>
  <c r="L65" i="20"/>
  <c r="L66" i="20"/>
  <c r="C37" i="10"/>
  <c r="F37" i="10"/>
  <c r="R33" i="10"/>
  <c r="G37" i="10"/>
  <c r="K23" i="19"/>
  <c r="K40" i="19" s="1"/>
  <c r="K139" i="19"/>
  <c r="C23" i="19"/>
  <c r="C40" i="19" s="1"/>
  <c r="F53" i="22"/>
  <c r="L72" i="19"/>
  <c r="L96" i="19" s="1"/>
  <c r="K72" i="19"/>
  <c r="K96" i="19" s="1"/>
  <c r="H140" i="19"/>
  <c r="I53" i="22"/>
  <c r="Q37" i="10"/>
  <c r="R35" i="10"/>
  <c r="D25" i="20"/>
  <c r="C72" i="19"/>
  <c r="C96" i="19" s="1"/>
  <c r="K127" i="19"/>
  <c r="K53" i="22"/>
  <c r="I5" i="30" s="1"/>
  <c r="E35" i="20"/>
  <c r="C33" i="20"/>
  <c r="E72" i="19"/>
  <c r="E96" i="19" s="1"/>
  <c r="D72" i="19"/>
  <c r="D96" i="19" s="1"/>
  <c r="B40" i="13"/>
  <c r="B80" i="13"/>
  <c r="H39" i="19"/>
  <c r="D13" i="22"/>
  <c r="E53" i="22"/>
  <c r="C5" i="30" s="1"/>
  <c r="C122" i="13"/>
  <c r="C124" i="13"/>
  <c r="C123" i="13"/>
  <c r="L47" i="20"/>
  <c r="J63" i="20"/>
  <c r="I42" i="20"/>
  <c r="E62" i="20"/>
  <c r="L21" i="20"/>
  <c r="B134" i="13"/>
  <c r="B110" i="13"/>
  <c r="L24" i="20"/>
  <c r="R45" i="10" s="1"/>
  <c r="D37" i="10"/>
  <c r="R56" i="10"/>
  <c r="R36" i="10"/>
  <c r="B112" i="13"/>
  <c r="F19" i="14"/>
  <c r="C76" i="13"/>
  <c r="H52" i="20"/>
  <c r="C39" i="13"/>
  <c r="C40" i="13" s="1"/>
  <c r="C64" i="10"/>
  <c r="L23" i="20"/>
  <c r="R44" i="10" s="1"/>
  <c r="G39" i="10"/>
  <c r="L45" i="20"/>
  <c r="L10" i="20"/>
  <c r="D46" i="10"/>
  <c r="G64" i="10"/>
  <c r="B111" i="13"/>
  <c r="L26" i="20"/>
  <c r="R47" i="10" s="1"/>
  <c r="C46" i="10"/>
  <c r="E27" i="20"/>
  <c r="E39" i="20"/>
  <c r="D39" i="10"/>
  <c r="L39" i="20"/>
  <c r="E34" i="20"/>
  <c r="L61" i="20"/>
  <c r="C111" i="13"/>
  <c r="F39" i="10"/>
  <c r="E54" i="20"/>
  <c r="F63" i="20"/>
  <c r="E32" i="20"/>
  <c r="E26" i="20"/>
  <c r="E19" i="20"/>
  <c r="K18" i="20"/>
  <c r="D64" i="10"/>
  <c r="E61" i="20"/>
  <c r="L32" i="20"/>
  <c r="R55" i="10" s="1"/>
  <c r="K141" i="20"/>
  <c r="G46" i="10"/>
  <c r="K37" i="20"/>
  <c r="K36" i="20" s="1"/>
  <c r="E47" i="20"/>
  <c r="E65" i="20"/>
  <c r="L59" i="20"/>
  <c r="E23" i="20"/>
  <c r="D37" i="20"/>
  <c r="D36" i="20" s="1"/>
  <c r="D18" i="20"/>
  <c r="C106" i="10"/>
  <c r="K52" i="20"/>
  <c r="K50" i="20"/>
  <c r="J42" i="20"/>
  <c r="G63" i="20"/>
  <c r="E58" i="20"/>
  <c r="E28" i="20"/>
  <c r="E21" i="20"/>
  <c r="E9" i="20"/>
  <c r="D52" i="20"/>
  <c r="E57" i="20"/>
  <c r="E38" i="20"/>
  <c r="C141" i="20"/>
  <c r="H64" i="10"/>
  <c r="E40" i="20"/>
  <c r="L28" i="20"/>
  <c r="D141" i="20"/>
  <c r="C37" i="20"/>
  <c r="C36" i="20" s="1"/>
  <c r="L48" i="20"/>
  <c r="C25" i="20"/>
  <c r="L20" i="20"/>
  <c r="H37" i="20"/>
  <c r="H36" i="20" s="1"/>
  <c r="L53" i="20"/>
  <c r="L22" i="20"/>
  <c r="L49" i="20"/>
  <c r="L34" i="20"/>
  <c r="L19" i="20"/>
  <c r="L30" i="20"/>
  <c r="H67" i="20"/>
  <c r="L56" i="20"/>
  <c r="R65" i="10" s="1"/>
  <c r="C18" i="20"/>
  <c r="L31" i="20"/>
  <c r="R52" i="10" s="1"/>
  <c r="K25" i="20"/>
  <c r="L46" i="20"/>
  <c r="E56" i="20"/>
  <c r="H55" i="20"/>
  <c r="K55" i="20"/>
  <c r="L62" i="20"/>
  <c r="R63" i="10" s="1"/>
  <c r="L11" i="20"/>
  <c r="K13" i="20"/>
  <c r="H25" i="20"/>
  <c r="L27" i="20"/>
  <c r="H141" i="20"/>
  <c r="C67" i="20"/>
  <c r="C13" i="20"/>
  <c r="E48" i="20"/>
  <c r="L15" i="20"/>
  <c r="L16" i="20" s="1"/>
  <c r="H18" i="20"/>
  <c r="E12" i="20"/>
  <c r="L57" i="20"/>
  <c r="E53" i="20"/>
  <c r="C50" i="20"/>
  <c r="D50" i="20"/>
  <c r="H50" i="20"/>
  <c r="L44" i="20"/>
  <c r="C73" i="20"/>
  <c r="E44" i="20"/>
  <c r="H13" i="20"/>
  <c r="G42" i="20"/>
  <c r="F42" i="20"/>
  <c r="L38" i="20"/>
  <c r="E29" i="20"/>
  <c r="L29" i="20"/>
  <c r="R50" i="10" s="1"/>
  <c r="E22" i="20"/>
  <c r="E15" i="20"/>
  <c r="E16" i="20" s="1"/>
  <c r="H16" i="20"/>
  <c r="H73" i="20" s="1"/>
  <c r="D13" i="20"/>
  <c r="E10" i="20"/>
  <c r="F54" i="22" l="1"/>
  <c r="E5" i="30"/>
  <c r="I140" i="19"/>
  <c r="I141" i="19" s="1"/>
  <c r="I145" i="19" s="1"/>
  <c r="E40" i="19"/>
  <c r="E105" i="19" s="1"/>
  <c r="E108" i="19" s="1"/>
  <c r="H40" i="19"/>
  <c r="G40" i="19"/>
  <c r="I72" i="20"/>
  <c r="F72" i="20"/>
  <c r="C136" i="13"/>
  <c r="E76" i="20"/>
  <c r="L76" i="20"/>
  <c r="Q72" i="10"/>
  <c r="Q73" i="10" s="1"/>
  <c r="Q74" i="10" s="1"/>
  <c r="C72" i="10"/>
  <c r="C73" i="10" s="1"/>
  <c r="C74" i="10" s="1"/>
  <c r="F72" i="10"/>
  <c r="F73" i="10" s="1"/>
  <c r="F74" i="10" s="1"/>
  <c r="E73" i="20"/>
  <c r="J72" i="20"/>
  <c r="G72" i="20"/>
  <c r="L33" i="20"/>
  <c r="G72" i="10"/>
  <c r="G73" i="10" s="1"/>
  <c r="G74" i="10" s="1"/>
  <c r="J55" i="22" s="1"/>
  <c r="J56" i="22" s="1"/>
  <c r="D72" i="10"/>
  <c r="D73" i="10" s="1"/>
  <c r="D74" i="10" s="1"/>
  <c r="I28" i="10"/>
  <c r="R19" i="10"/>
  <c r="E29" i="10"/>
  <c r="R6" i="10"/>
  <c r="L73" i="20"/>
  <c r="L37" i="20"/>
  <c r="L36" i="20" s="1"/>
  <c r="E67" i="20"/>
  <c r="D40" i="19"/>
  <c r="D105" i="19" s="1"/>
  <c r="J97" i="19"/>
  <c r="J106" i="19" s="1"/>
  <c r="I97" i="19"/>
  <c r="I106" i="19" s="1"/>
  <c r="C140" i="19"/>
  <c r="C141" i="19" s="1"/>
  <c r="C145" i="19" s="1"/>
  <c r="H141" i="19"/>
  <c r="H145" i="19" s="1"/>
  <c r="K140" i="19"/>
  <c r="K141" i="19" s="1"/>
  <c r="K145" i="19" s="1"/>
  <c r="K138" i="19"/>
  <c r="C138" i="19"/>
  <c r="F140" i="19"/>
  <c r="F141" i="19" s="1"/>
  <c r="F145" i="19" s="1"/>
  <c r="D140" i="19"/>
  <c r="D141" i="19" s="1"/>
  <c r="D145" i="19" s="1"/>
  <c r="E97" i="19"/>
  <c r="E106" i="19" s="1"/>
  <c r="L138" i="19"/>
  <c r="J141" i="19"/>
  <c r="J145" i="19" s="1"/>
  <c r="E140" i="19"/>
  <c r="E141" i="19" s="1"/>
  <c r="E145" i="19" s="1"/>
  <c r="J137" i="19"/>
  <c r="J138" i="19" s="1"/>
  <c r="E127" i="19"/>
  <c r="E138" i="19" s="1"/>
  <c r="D137" i="19"/>
  <c r="D138" i="19" s="1"/>
  <c r="I138" i="19"/>
  <c r="K97" i="19"/>
  <c r="K106" i="19" s="1"/>
  <c r="F138" i="19"/>
  <c r="C126" i="13"/>
  <c r="C135" i="13"/>
  <c r="C143" i="13" s="1"/>
  <c r="C145" i="13" s="1"/>
  <c r="B81" i="13"/>
  <c r="H46" i="10"/>
  <c r="H72" i="10" s="1"/>
  <c r="H53" i="22"/>
  <c r="R61" i="10"/>
  <c r="R42" i="10"/>
  <c r="C63" i="20"/>
  <c r="C127" i="13"/>
  <c r="B137" i="13"/>
  <c r="B136" i="13"/>
  <c r="B135" i="13"/>
  <c r="B143" i="13" s="1"/>
  <c r="B145" i="13" s="1"/>
  <c r="C125" i="13"/>
  <c r="F24" i="14"/>
  <c r="C26" i="14"/>
  <c r="C81" i="13"/>
  <c r="G105" i="19"/>
  <c r="R34" i="10"/>
  <c r="C137" i="13"/>
  <c r="F97" i="19"/>
  <c r="F106" i="19" s="1"/>
  <c r="L140" i="19"/>
  <c r="L141" i="19" s="1"/>
  <c r="L145" i="19" s="1"/>
  <c r="E37" i="10"/>
  <c r="G97" i="19"/>
  <c r="G106" i="19" s="1"/>
  <c r="E39" i="10"/>
  <c r="L97" i="19"/>
  <c r="L106" i="19" s="1"/>
  <c r="R43" i="10"/>
  <c r="D42" i="20"/>
  <c r="D63" i="20"/>
  <c r="E52" i="20"/>
  <c r="L13" i="20"/>
  <c r="E37" i="20"/>
  <c r="E36" i="20" s="1"/>
  <c r="H63" i="20"/>
  <c r="E55" i="20"/>
  <c r="C105" i="10"/>
  <c r="L67" i="20"/>
  <c r="K63" i="20"/>
  <c r="L52" i="20"/>
  <c r="C42" i="20"/>
  <c r="K145" i="20"/>
  <c r="E64" i="10"/>
  <c r="R48" i="10"/>
  <c r="E46" i="10"/>
  <c r="R51" i="10"/>
  <c r="R49" i="10"/>
  <c r="K105" i="19"/>
  <c r="B126" i="13"/>
  <c r="B125" i="13"/>
  <c r="B127" i="13"/>
  <c r="F105" i="19"/>
  <c r="J105" i="19"/>
  <c r="G140" i="19"/>
  <c r="G141" i="19" s="1"/>
  <c r="G145" i="19" s="1"/>
  <c r="L13" i="22"/>
  <c r="L53" i="22" s="1"/>
  <c r="J5" i="30" s="1"/>
  <c r="D53" i="22"/>
  <c r="B5" i="30" s="1"/>
  <c r="D5" i="30" s="1"/>
  <c r="C105" i="19"/>
  <c r="G138" i="19"/>
  <c r="D97" i="19"/>
  <c r="D106" i="19" s="1"/>
  <c r="L105" i="19"/>
  <c r="L108" i="19" s="1"/>
  <c r="E18" i="20"/>
  <c r="R41" i="10"/>
  <c r="I98" i="19"/>
  <c r="I108" i="19"/>
  <c r="E141" i="20"/>
  <c r="H37" i="10"/>
  <c r="H105" i="19"/>
  <c r="E33" i="20"/>
  <c r="E98" i="19"/>
  <c r="H138" i="19"/>
  <c r="C97" i="19"/>
  <c r="C106" i="19" s="1"/>
  <c r="H97" i="19"/>
  <c r="H106" i="19" s="1"/>
  <c r="K42" i="20"/>
  <c r="E50" i="20"/>
  <c r="E25" i="20"/>
  <c r="L50" i="20"/>
  <c r="L18" i="20"/>
  <c r="H42" i="20"/>
  <c r="L141" i="20"/>
  <c r="H39" i="10"/>
  <c r="C104" i="10"/>
  <c r="L55" i="20"/>
  <c r="L25" i="20"/>
  <c r="H145" i="20"/>
  <c r="E13" i="20"/>
  <c r="G54" i="22"/>
  <c r="H5" i="30" l="1"/>
  <c r="F5" i="30"/>
  <c r="I76" i="10"/>
  <c r="J98" i="19"/>
  <c r="J108" i="19"/>
  <c r="F108" i="19"/>
  <c r="C108" i="19"/>
  <c r="K72" i="20"/>
  <c r="D72" i="20"/>
  <c r="C92" i="10"/>
  <c r="I77" i="10"/>
  <c r="E72" i="10"/>
  <c r="H73" i="10"/>
  <c r="H74" i="10" s="1"/>
  <c r="C103" i="10"/>
  <c r="H72" i="20"/>
  <c r="C72" i="20"/>
  <c r="I29" i="10"/>
  <c r="C90" i="10" s="1"/>
  <c r="R28" i="10"/>
  <c r="R15" i="10"/>
  <c r="I55" i="22"/>
  <c r="I56" i="22" s="1"/>
  <c r="H55" i="22"/>
  <c r="H56" i="22" s="1"/>
  <c r="L98" i="19"/>
  <c r="F98" i="19"/>
  <c r="K98" i="19"/>
  <c r="K108" i="19"/>
  <c r="D108" i="19"/>
  <c r="C144" i="13"/>
  <c r="J54" i="22"/>
  <c r="I37" i="10"/>
  <c r="R37" i="10" s="1"/>
  <c r="B144" i="13"/>
  <c r="H108" i="19"/>
  <c r="D98" i="19"/>
  <c r="H98" i="19"/>
  <c r="G98" i="19"/>
  <c r="G108" i="19"/>
  <c r="C93" i="10"/>
  <c r="L63" i="20"/>
  <c r="E63" i="20"/>
  <c r="I46" i="10"/>
  <c r="R46" i="10" s="1"/>
  <c r="H54" i="22"/>
  <c r="I54" i="22"/>
  <c r="J27" i="10"/>
  <c r="J23" i="10"/>
  <c r="J26" i="10"/>
  <c r="R54" i="10"/>
  <c r="C98" i="19"/>
  <c r="C110" i="19"/>
  <c r="D109" i="19" s="1"/>
  <c r="E42" i="20"/>
  <c r="L145" i="20"/>
  <c r="I39" i="10"/>
  <c r="R39" i="10" s="1"/>
  <c r="R40" i="10"/>
  <c r="I64" i="10"/>
  <c r="R66" i="10"/>
  <c r="R58" i="10"/>
  <c r="L42" i="20"/>
  <c r="H91" i="10" l="1"/>
  <c r="H95" i="10" s="1"/>
  <c r="H93" i="10" s="1"/>
  <c r="L72" i="20"/>
  <c r="E72" i="20"/>
  <c r="E73" i="10"/>
  <c r="H92" i="10" s="1"/>
  <c r="H96" i="10" s="1"/>
  <c r="I96" i="10" s="1"/>
  <c r="H78" i="10"/>
  <c r="I78" i="10" s="1"/>
  <c r="E74" i="10"/>
  <c r="C83" i="10" s="1"/>
  <c r="R29" i="10"/>
  <c r="I72" i="10"/>
  <c r="R72" i="10" s="1"/>
  <c r="K55" i="22"/>
  <c r="K56" i="22" s="1"/>
  <c r="C82" i="10"/>
  <c r="D110" i="19"/>
  <c r="E109" i="19" s="1"/>
  <c r="E110" i="19" s="1"/>
  <c r="F109" i="19" s="1"/>
  <c r="F110" i="19" s="1"/>
  <c r="G109" i="19" s="1"/>
  <c r="G110" i="19" s="1"/>
  <c r="H109" i="19" s="1"/>
  <c r="H110" i="19" s="1"/>
  <c r="I109" i="19" s="1"/>
  <c r="I110" i="19" s="1"/>
  <c r="J109" i="19" s="1"/>
  <c r="J110" i="19" s="1"/>
  <c r="K109" i="19" s="1"/>
  <c r="K110" i="19" s="1"/>
  <c r="L109" i="19" s="1"/>
  <c r="L110" i="19" s="1"/>
  <c r="D103" i="10"/>
  <c r="K54" i="22"/>
  <c r="R57" i="10"/>
  <c r="C87" i="10" l="1"/>
  <c r="C85" i="10" s="1"/>
  <c r="G55" i="22" s="1"/>
  <c r="G56" i="22" s="1"/>
  <c r="C84" i="10"/>
  <c r="E55" i="22" s="1"/>
  <c r="E56" i="22" s="1"/>
  <c r="I73" i="10"/>
  <c r="H90" i="10" s="1"/>
  <c r="D54" i="22"/>
  <c r="D55" i="22"/>
  <c r="D56" i="22" s="1"/>
  <c r="E54" i="22" l="1"/>
  <c r="D84" i="10"/>
  <c r="I74" i="10"/>
  <c r="L76" i="10" s="1"/>
  <c r="R73" i="10"/>
  <c r="C81" i="10" l="1"/>
  <c r="N76" i="10"/>
  <c r="O76" i="10"/>
  <c r="M76" i="10"/>
  <c r="P76" i="10"/>
  <c r="L55" i="22"/>
  <c r="L56" i="22" s="1"/>
  <c r="L54" i="22"/>
  <c r="R74" i="10"/>
  <c r="Q76" i="10" l="1"/>
</calcChain>
</file>

<file path=xl/sharedStrings.xml><?xml version="1.0" encoding="utf-8"?>
<sst xmlns="http://schemas.openxmlformats.org/spreadsheetml/2006/main" count="989" uniqueCount="708">
  <si>
    <t>Pentru a fi eligibil, solicitantul trebuie să nu se încadreze în categoria întreprinderilor în dificultate.</t>
  </si>
  <si>
    <t>1)</t>
  </si>
  <si>
    <t>Rezultatul reportat</t>
  </si>
  <si>
    <t>Rezultatul exercitiului financiar</t>
  </si>
  <si>
    <t>Rezultatul total acumulat</t>
  </si>
  <si>
    <t>Capital social subscris si varsat</t>
  </si>
  <si>
    <t>Rezerve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</si>
  <si>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</si>
  <si>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</si>
  <si>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</si>
  <si>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</si>
  <si>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N</t>
  </si>
  <si>
    <t>Rezerve din reevaluare</t>
  </si>
  <si>
    <t>N-1</t>
  </si>
  <si>
    <t>TOTAL</t>
  </si>
  <si>
    <t>Denumirea capitolelor şi subcapitolelor</t>
  </si>
  <si>
    <t>Cheltuieli eligibile</t>
  </si>
  <si>
    <t>Total eligibil</t>
  </si>
  <si>
    <t>Cheltuieli neeligibile</t>
  </si>
  <si>
    <t>Total neeligibil</t>
  </si>
  <si>
    <t>PLANUL DE FINANTARE (lei cu TVA)</t>
  </si>
  <si>
    <t>Baza</t>
  </si>
  <si>
    <t>TVA elig.</t>
  </si>
  <si>
    <t>TVA ne-elig.</t>
  </si>
  <si>
    <t>Verificare</t>
  </si>
  <si>
    <t>Nr crt</t>
  </si>
  <si>
    <t>Valoare (lei)</t>
  </si>
  <si>
    <t>I</t>
  </si>
  <si>
    <t>Valoarea totală a cererii de finantare, din care :</t>
  </si>
  <si>
    <t>I.a.</t>
  </si>
  <si>
    <t>Valoarea totala neeligibilă, inclusiv TVA aferenta</t>
  </si>
  <si>
    <t>I.b.</t>
  </si>
  <si>
    <t>II</t>
  </si>
  <si>
    <t>Contribuţia totală a solicitantului, din care :</t>
  </si>
  <si>
    <t>II.a.</t>
  </si>
  <si>
    <t>II.b.</t>
  </si>
  <si>
    <t>Contribuţia solicitantului la cheltuieli neeligibile, inclusiv TVA aferenta</t>
  </si>
  <si>
    <t>III</t>
  </si>
  <si>
    <t>Finanțarea nerambursabilă totală solicitată</t>
  </si>
  <si>
    <t xml:space="preserve">Valoarea totala eligibilă, inclusiv TVA aferenta  </t>
  </si>
  <si>
    <t>III.a.</t>
  </si>
  <si>
    <t>III.b.</t>
  </si>
  <si>
    <t>MIJLOCIE</t>
  </si>
  <si>
    <t>MICA SAU MICRO</t>
  </si>
  <si>
    <t>Anul 1</t>
  </si>
  <si>
    <t>Anul 2</t>
  </si>
  <si>
    <t>Anul 3</t>
  </si>
  <si>
    <t>Anul 4</t>
  </si>
  <si>
    <t>4. Investiții imobiliare</t>
  </si>
  <si>
    <t>5. Imobilizări corporale în curs de execuție</t>
  </si>
  <si>
    <t>6. Investiții imobiliare în curs de execuție</t>
  </si>
  <si>
    <t>8. Active biologice productive</t>
  </si>
  <si>
    <t xml:space="preserve">4. Avansuri </t>
  </si>
  <si>
    <t>Sume de reluat într-o perioadă mai mare de un an</t>
  </si>
  <si>
    <t>Pierderi legate de instrumentele de capitaluri proprii</t>
  </si>
  <si>
    <t>Repartizarea profitului</t>
  </si>
  <si>
    <t>Producţia vândută</t>
  </si>
  <si>
    <t>Venituri din vânzarea mărfurilor</t>
  </si>
  <si>
    <t>Venituri din subvenţii de exploatare aferente cifrei de afaceri nete</t>
  </si>
  <si>
    <t>Alte cheltuieli materiale</t>
  </si>
  <si>
    <t>VENITURI TOTALE</t>
  </si>
  <si>
    <t>CHELTUIELI TOTALE</t>
  </si>
  <si>
    <t>Reduceri comerciale primite</t>
  </si>
  <si>
    <t>IMM</t>
  </si>
  <si>
    <t>INTREPRINDERE MARE</t>
  </si>
  <si>
    <t>TIP INTREPRINDERE</t>
  </si>
  <si>
    <t>Prime de capital</t>
  </si>
  <si>
    <t>MARE</t>
  </si>
  <si>
    <t>Rambursare imprumuturi asociati</t>
  </si>
  <si>
    <t>Partener 2</t>
  </si>
  <si>
    <t>Alte venituri din exploatare</t>
  </si>
  <si>
    <t>ECHIPAMENTE / DOTARI / ACTIVE CORPORALE</t>
  </si>
  <si>
    <t>LUCRARI</t>
  </si>
  <si>
    <t>SERVICII</t>
  </si>
  <si>
    <t>CHELTUIELI SUB FORMA DE RATA FORFETARA</t>
  </si>
  <si>
    <t>ACTIVE NECORPORALE</t>
  </si>
  <si>
    <t>TAXE</t>
  </si>
  <si>
    <t>Categorie MySMIS</t>
  </si>
  <si>
    <t>Sub-categorie MySMIS</t>
  </si>
  <si>
    <t>TOTAL CHELTUIELI PROIECT</t>
  </si>
  <si>
    <t>Partener 3</t>
  </si>
  <si>
    <t>Anul 5</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</si>
  <si>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</si>
  <si>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</si>
  <si>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</si>
  <si>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CHELTUIELI SUB FORMA DE RATE FORFETARE</t>
  </si>
  <si>
    <t>CHELTUIELI CU ACTIVE NECORPORALE</t>
  </si>
  <si>
    <t>Cercetarea industrială</t>
  </si>
  <si>
    <t>Dezvoltarea experimentală</t>
  </si>
  <si>
    <t>Studii de fezabilitate</t>
  </si>
  <si>
    <t>SITUATII FINANCIARE  SOCIETATI INFIINTATE IN BAZA LEGII NR. 31/1990</t>
  </si>
  <si>
    <t xml:space="preserve">BILANT </t>
  </si>
  <si>
    <t>Tipul Intreprinderii Mare/IMM</t>
  </si>
  <si>
    <t>Cheltuieli pentru achiziţia de active fixe corporale (altele decât terenuri și imobile), pentru cercetare industriala</t>
  </si>
  <si>
    <t>Cheltuieli pentru achiziţia de active fixe corporale (altele decât terenuri și imobile), pentru dezvoltare experimentală</t>
  </si>
  <si>
    <t>Cheltuieli cu amortizarea pentru cercetare industriala (costurile instrumentelor și ale echipamentelor)</t>
  </si>
  <si>
    <t>Cheltuieli cu amortizarea pentru dezvoltare experimentală (costurile instrumentelor și ale echipamentelor)</t>
  </si>
  <si>
    <t>Cheltuieli cu amortizarea pentru dezvoltare experimentală (clădiri)</t>
  </si>
  <si>
    <t>Cheltuieli pentru achiziţia de active necorporale pentru cercetare industrială</t>
  </si>
  <si>
    <t>Cheltuieli pentru achiziţia de active necorporale  pentru dezvoltare experimentală</t>
  </si>
  <si>
    <t>Cheltuieli cu amortizarea pentru cercetare industriala (clădiri)</t>
  </si>
  <si>
    <t>Cheltuieli pentru achiziţia de substanţe, materiale, plante, animale de laborator, consumabile, obiecte de inventar şi alte produse similare necesare desfăşurării activităţilor de cercetare industriala</t>
  </si>
  <si>
    <t>Cheltuieli pentru achiziţia de substanţe, materiale, plante, animale de laborator, consumabile, obiecte de inventar şi alte produse similare necesare desfăşurării activităţilor de dezvoltare experimentală</t>
  </si>
  <si>
    <t>CHELTUIELI RESURSE UMANE</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</si>
  <si>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</si>
  <si>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</si>
  <si>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3.8.1. Asistenţă tehnică din partea proiectantului </t>
  </si>
  <si>
    <t>5.4 Cheltuieli pentru informare şi publicitate</t>
  </si>
  <si>
    <t xml:space="preserve">Cheltuieli de promovare a rezultatelor proiectului de cercetare industrial/dezvoltare experimentală pe scară largă  </t>
  </si>
  <si>
    <t xml:space="preserve">Cheltuieli cu servicii pentru organizarea de evenimente și cursuri de formare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</si>
  <si>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</si>
  <si>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</si>
  <si>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</si>
  <si>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</si>
  <si>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</si>
  <si>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</si>
  <si>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Cheltuieli cu activitati de cooperare</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</si>
  <si>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</si>
  <si>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</si>
  <si>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</si>
  <si>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 xml:space="preserve">5.2.4. Cota aferentă Casei Sociale a Constructorilor - CSC </t>
  </si>
  <si>
    <t>5.2.5. Taxe pentru acorduri, avize conforme şi autorizaţia de construire/desfiinţare</t>
  </si>
  <si>
    <t xml:space="preserve">TOTAL CHELTUIELI PENTRU ACTIVITĂȚILE DE CERCETARE INDUSTRIALĂ, CERCETARE EXPERIMENTALĂ ȘI REALIZAREA DE STUDII DE FEZABILITATE </t>
  </si>
  <si>
    <t>STUDII</t>
  </si>
  <si>
    <t>PROIECTARE</t>
  </si>
  <si>
    <t>ASISTENTA TEHNICA</t>
  </si>
  <si>
    <t>CONSULTANTA</t>
  </si>
  <si>
    <t>TOTAL BUGET</t>
  </si>
  <si>
    <t>Valoarea totala eligibilă, inclusiv TVA aferenta</t>
  </si>
  <si>
    <t xml:space="preserve">Contribuţia solicitantului la cheltuieli eligibile </t>
  </si>
  <si>
    <t xml:space="preserve">SURSE DE FINANŢARE AJUTOR DE STAT PENTRU PROIECTE DE CERCETARE SI DEZVOLTARE </t>
  </si>
  <si>
    <t>Componenta finanțabilă prin ajutor de stat pentru cercetare si dezvoltare, din care:</t>
  </si>
  <si>
    <t xml:space="preserve">Valoarea totala eligibilă, inclusiv TVA aferenta, din care: </t>
  </si>
  <si>
    <t>I.b.1.</t>
  </si>
  <si>
    <t>I.b.1.1.</t>
  </si>
  <si>
    <t>Cercetare industriala</t>
  </si>
  <si>
    <t>I.b.1.2.</t>
  </si>
  <si>
    <t>Dezvoltare experimentala</t>
  </si>
  <si>
    <t>I.b.1.3.</t>
  </si>
  <si>
    <t>Realizare de studii de fezabilitate premergătoare activităților de cercetare-dezvoltare</t>
  </si>
  <si>
    <t>II.a.1.</t>
  </si>
  <si>
    <t>II.a.2.</t>
  </si>
  <si>
    <t>II.a.3.</t>
  </si>
  <si>
    <t>Finanțarea nerambursabilă totală solicitată, din care:</t>
  </si>
  <si>
    <t>III.a</t>
  </si>
  <si>
    <t>Finantare nerambursabila pentru cercetare industriala</t>
  </si>
  <si>
    <t>III.b</t>
  </si>
  <si>
    <t>Finantare nerambursabila pentru dezvoltare experimentala</t>
  </si>
  <si>
    <t>III.c</t>
  </si>
  <si>
    <t>Finantare nerambursabila pentru realizarea de studii de fezabilitate pregătitoare pentru activităţile de cercetare-dezvoltare</t>
  </si>
  <si>
    <t>SURSE DE FINANŢARE AJUTOR MINIMIS</t>
  </si>
  <si>
    <t>Componenta finanțabilă prin ajutor DE MINIMIS</t>
  </si>
  <si>
    <t>SURSE DE FINANTARE</t>
  </si>
  <si>
    <t>https://commission.europa.eu/funding-tenders/procedures-guidelines-tenders/information-contractors-and-beneficiaries/exchange-rate-inforeuro_en</t>
  </si>
  <si>
    <t>Rata de actualizare financiară</t>
  </si>
  <si>
    <t>Rate-inforeuro</t>
  </si>
  <si>
    <t>Implementare si operare</t>
  </si>
  <si>
    <t>AN 1</t>
  </si>
  <si>
    <t>AN 2</t>
  </si>
  <si>
    <t>AN 3</t>
  </si>
  <si>
    <t>AN 4</t>
  </si>
  <si>
    <t>AN 5</t>
  </si>
  <si>
    <t>AN 6</t>
  </si>
  <si>
    <t>AN 7</t>
  </si>
  <si>
    <t>AN 8</t>
  </si>
  <si>
    <t>AN 9</t>
  </si>
  <si>
    <t>AN 10</t>
  </si>
  <si>
    <t>Venituri din vanzari produse</t>
  </si>
  <si>
    <t>Venituri din prestari servicii</t>
  </si>
  <si>
    <t>Venituri din vanzari marfuri</t>
  </si>
  <si>
    <t>Cheltuieli cu materiile prime si cu materialele consumabile</t>
  </si>
  <si>
    <t xml:space="preserve">Cheltuieli privind marfurile </t>
  </si>
  <si>
    <t>Total cheltuieli materiale</t>
  </si>
  <si>
    <t xml:space="preserve">Cheltuieli cu asigurarile si protectia sociala </t>
  </si>
  <si>
    <t>Plati TVA</t>
  </si>
  <si>
    <t>Rambursari TVA</t>
  </si>
  <si>
    <t xml:space="preserve">Disponibil de numerar la inceputul perioadei </t>
  </si>
  <si>
    <t xml:space="preserve">Disponibil de numerar la sfarsitul perioadei </t>
  </si>
  <si>
    <t>ACTIVITATEA DE FINANTARE</t>
  </si>
  <si>
    <t>INCASARI DIN ACTIVITATEA DE FINANTARE</t>
  </si>
  <si>
    <t>Aport la capitalul societatii  (imprumuturi de la actionari/asociati)</t>
  </si>
  <si>
    <t>Ajutor nerambursabil</t>
  </si>
  <si>
    <t>PLATI DIN ACTIVITATEA DE FINANTARE</t>
  </si>
  <si>
    <t>Tabel 1 - Proiectia fluxului de numerar la nivelul intregii activitati a intreprinderii, cu ajutor nerambursabil, pe perioada de implementare si operare a investitiei</t>
  </si>
  <si>
    <t>Nr. Crt.</t>
  </si>
  <si>
    <t>CATEGORIA</t>
  </si>
  <si>
    <t>Credite pe termen lung, din care</t>
  </si>
  <si>
    <t>Imprumut pentru realizarea investitiei</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</si>
  <si>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</si>
  <si>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</si>
  <si>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</si>
  <si>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</si>
  <si>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</si>
  <si>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</si>
  <si>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Total iesiri de lichiditati din activitatea finantare</t>
  </si>
  <si>
    <t>Flux de lichiditati din activitatea de finantare</t>
  </si>
  <si>
    <t>ACTIVITATEA DE INVESTITII</t>
  </si>
  <si>
    <t>INCASARI DIN ACTIVITATEA DE INVESTITII</t>
  </si>
  <si>
    <t>Vanzari de active corporale/necorporale, incl TVA</t>
  </si>
  <si>
    <t>Total intrari de lichididati din activitatea de investitii</t>
  </si>
  <si>
    <t>Total iesiri de lichididati din activitatea de investitii</t>
  </si>
  <si>
    <t>Flux de lichiditati din activitatea de  investitii</t>
  </si>
  <si>
    <t>Flux de lichiditati din activitatea de investitii si finantare</t>
  </si>
  <si>
    <t>Venituri din exploatare, incl TVA</t>
  </si>
  <si>
    <t>Venituri din  vanzari produse (fără TVA)</t>
  </si>
  <si>
    <t>TVA aferentă veniturilor din vanzari produse</t>
  </si>
  <si>
    <t>Venituri din prestari servicii (fără TVA)</t>
  </si>
  <si>
    <t>TVA aferentă veniturilor din  prestari servicii</t>
  </si>
  <si>
    <t>Venituri din vanzari marfuri (fără TVA)</t>
  </si>
  <si>
    <t>TVA aferentă veniturilor din vanzari marfuri</t>
  </si>
  <si>
    <t>Venituri din subventii de exploatare aferente cifrei de afaceri nete</t>
  </si>
  <si>
    <t>Venituri din subventii de exploatare aferentă cifrei de afaceri nete (fără TVA)</t>
  </si>
  <si>
    <t>TVA aferentă din subventii de exploatare aferentăe cifrei de afaceri nete</t>
  </si>
  <si>
    <t>Venituri din alte activitati</t>
  </si>
  <si>
    <t>Venituri din alte activități (fără TVA)</t>
  </si>
  <si>
    <t>TVA aferentă veniturilor din alte activități</t>
  </si>
  <si>
    <t>Alte venituri din exploatare (fără TVA)</t>
  </si>
  <si>
    <t>TVA aferentă altor venituri din exploatare</t>
  </si>
  <si>
    <t>Venituri financiare</t>
  </si>
  <si>
    <t>Venituri din interese de participare</t>
  </si>
  <si>
    <t>Venituri din investitii si imprumuturi care fac parte din activele imobilizate</t>
  </si>
  <si>
    <t>Venituri din dobanzi</t>
  </si>
  <si>
    <t>Cheltuieli cu materiile prime si cu materialele consumabile (fără TVA)</t>
  </si>
  <si>
    <t xml:space="preserve">TVA aferentă cheltuielilor cu materiile prime si cu materialele consumabile </t>
  </si>
  <si>
    <t>Alte cheltuieli materiale  (fără TVA)</t>
  </si>
  <si>
    <t>TVA aferentă altor cheltuieli materiale</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</si>
  <si>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</si>
  <si>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</si>
  <si>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</si>
  <si>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</si>
  <si>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</si>
  <si>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</si>
  <si>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 financiare</t>
  </si>
  <si>
    <t>Cheltuielile privind dobanzile</t>
  </si>
  <si>
    <t xml:space="preserve">     La imprumut - cofinantare la proiect</t>
  </si>
  <si>
    <t xml:space="preserve">     La alte credite pe termen mediu si lung, leasinguri, alte datorii financiare</t>
  </si>
  <si>
    <t xml:space="preserve">     La credite pe termen scurt</t>
  </si>
  <si>
    <t>Total iesiri de lichiditati din activitatea de exploatare</t>
  </si>
  <si>
    <t>Flux de lichiditati total brut inainte de plati pentru impozit pe profit /cifra de afaceri si ajustare TVA</t>
  </si>
  <si>
    <t>Impozitul pe profit</t>
  </si>
  <si>
    <t>Impozitul specific unor activitati</t>
  </si>
  <si>
    <t>Alte impozite neprezentate la elementele de mai sus</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</si>
  <si>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</si>
  <si>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</si>
  <si>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</si>
  <si>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</si>
  <si>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si operare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</si>
  <si>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</si>
  <si>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</si>
  <si>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</si>
  <si>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</si>
  <si>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</si>
  <si>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</si>
  <si>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</si>
  <si>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</si>
  <si>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</si>
  <si>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</si>
  <si>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</si>
  <si>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Rezultatul din exploatare</t>
  </si>
  <si>
    <t>Cheltuieli cu amortizarile</t>
  </si>
  <si>
    <t>TOTAL VENITURI FINANCIARE</t>
  </si>
  <si>
    <t>Total venituri financiare</t>
  </si>
  <si>
    <t>CHELTUIELI FINANCIARE DIN CARE</t>
  </si>
  <si>
    <t>Alte cheltuieli financiare</t>
  </si>
  <si>
    <t xml:space="preserve">Total cheltuieli financiare </t>
  </si>
  <si>
    <t>Rezultatul financiar</t>
  </si>
  <si>
    <t>Rezultat curent</t>
  </si>
  <si>
    <t>REZULTATUL BRUT AL EXERCIŢIULUI FINANCIAR</t>
  </si>
  <si>
    <t>REZULTATUL NET AL EXERCIŢIULUI FINANCIAR</t>
  </si>
  <si>
    <t>0- Instructiuni de completare: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</si>
  <si>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</si>
  <si>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TOTAL CHELTUIELI AFERENTE SPRIJINULUI INOVARII PENTRU IMM- FINANȚABILE PRIN AJUTOR DE MINIMIS</t>
  </si>
  <si>
    <t>Cheltuieli eligibile totale aferente CD</t>
  </si>
  <si>
    <t>Contribuţia solicitantului  la cheltuieli neeligibile, inclusiv TVA aferenta</t>
  </si>
  <si>
    <t>TOTAL CHELTUIELI FINANTATE PRIN AJUTOR DE MINIMIS</t>
  </si>
  <si>
    <t>II.b</t>
  </si>
  <si>
    <t>Incadrare Solicitant</t>
  </si>
  <si>
    <t xml:space="preserve">Se selecteaz tipul de intreprindere in care se incadreaza solicitantul </t>
  </si>
  <si>
    <t>2.1.</t>
  </si>
  <si>
    <t>2.2.</t>
  </si>
  <si>
    <t>Rambursari de credite pe termen scurt</t>
  </si>
  <si>
    <t>Dividende (inclusiv impozitele aferente)</t>
  </si>
  <si>
    <t>PLATI DIN ACTIVITATEA DE INVESTITII</t>
  </si>
  <si>
    <t>ACTIVITATEA DE EXPLOATARE</t>
  </si>
  <si>
    <t>INCASARI DIN ACTIVITATEA DE EXPLOATARE</t>
  </si>
  <si>
    <t xml:space="preserve">Alte venituri financiare </t>
  </si>
  <si>
    <t>Total intrari de lichiditati din activitatea de exploatare</t>
  </si>
  <si>
    <t>PLATI DIN ACTIVITATEA DE EXPLOATARE</t>
  </si>
  <si>
    <t>Cheltuieli din exploatare, incl TVA</t>
  </si>
  <si>
    <t>Alte cheltuieli externe ( inclusivcu energia si apa)</t>
  </si>
  <si>
    <t>Alte cheltuieli externe fără TVA</t>
  </si>
  <si>
    <t>TVA aferentă altor cheltuieli externe</t>
  </si>
  <si>
    <t xml:space="preserve">Alte cheltuieli financiare </t>
  </si>
  <si>
    <t>Flux de lichiditati brut din activitatea de  exploatare</t>
  </si>
  <si>
    <t>Venituri din cercetare</t>
  </si>
  <si>
    <t>Venituri din cercetare (fără TVA)</t>
  </si>
  <si>
    <t>TVA aferentă veniturilor din cercetare</t>
  </si>
  <si>
    <t>Nr. crt.</t>
  </si>
  <si>
    <t>Completați cu toate tipurile/ categoriile de cheltuieli aferente întregii activității</t>
  </si>
  <si>
    <t xml:space="preserve">Activele şi veniturile nu trebuie să fie supraevaluate, iar datoriile şi cheltuielile nu trebuie subevaluate. </t>
  </si>
  <si>
    <t>Tabel 2 - Proiectia Contului de profit si pierdere la nivelul intregii activitati a intreprinderii, pe perioada de implementare a proiectului – completați cu date referitoare la previzionarea cheltuielilor cu ajustări de valoare și provizioane, amortizare, precum și previzionarea impozitului</t>
  </si>
  <si>
    <t>Proiectia fluxului de numerar la nivelul intregii activitati a intreprinderii, cu ajutor nerambursabil, pe perioada de implementare si operare a investitiei (Tabel 1)</t>
  </si>
  <si>
    <t xml:space="preserve">Program: Programul Regiunea Centru (PR Centru) </t>
  </si>
  <si>
    <t>Obiectivului de Politică 1 O Europă mai competitivă și mai inteligentă, prin promovarea unei transformări economice inovatoare și inteligente și a conectivității TIC regionale</t>
  </si>
  <si>
    <t>Fond: FEDR</t>
  </si>
  <si>
    <t xml:space="preserve">Apel de proiecte: </t>
  </si>
  <si>
    <t xml:space="preserve">Cod SMIS: </t>
  </si>
  <si>
    <t xml:space="preserve">CATEGORIE CHELTUIELI </t>
  </si>
  <si>
    <t>Tip de cheltuiala (directa/indirecta)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</si>
  <si>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</si>
  <si>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</si>
  <si>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</si>
  <si>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</si>
  <si>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</si>
  <si>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</si>
  <si>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</si>
  <si>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</si>
  <si>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TVA eligibil</t>
  </si>
  <si>
    <t>TVA neeligibil</t>
  </si>
  <si>
    <t>3= 4+5+6</t>
  </si>
  <si>
    <t>7=8+9</t>
  </si>
  <si>
    <t>11=3+10</t>
  </si>
  <si>
    <t>Cheltuieli diverse şi neprevăzute</t>
  </si>
  <si>
    <t>Organizarea procedurilor de achiziţie</t>
  </si>
  <si>
    <t>Acțiunea 3: Întreprinderi inovative pentru o regiune inovativă, Intervenția 1.3.1 Trecerea de la idee la piata - sprijin pentru IMM</t>
  </si>
  <si>
    <t>Obiectivul Specific  OS 1.1  Dezvoltarea și creșterea capacităţilor de cercetare și inovare și adoptarea, OS 1.4   Dezvoltarea competenţelor pentru specializare inteligentă, tranziţie
industrială și antreprenoriat
tehnologiilor avansate</t>
  </si>
  <si>
    <t>Prioritatea 1 O regiune competitivă prin inovare și întreprinderi dinamice pentru o economie inteligentă</t>
  </si>
  <si>
    <t>DEVIZ GENERAL</t>
  </si>
  <si>
    <t>al obiectivului de investiţii</t>
  </si>
  <si>
    <t>Denumirea capitolelor şi subcapitolelor de cheltuieli</t>
  </si>
  <si>
    <t>Valoare fără TVA</t>
  </si>
  <si>
    <t>TVA</t>
  </si>
  <si>
    <t>Valoare cu TVA</t>
  </si>
  <si>
    <t>lei</t>
  </si>
  <si>
    <t>1</t>
  </si>
  <si>
    <t>2</t>
  </si>
  <si>
    <t>3</t>
  </si>
  <si>
    <t>4</t>
  </si>
  <si>
    <t>5</t>
  </si>
  <si>
    <t>CAPITOLUL 1 Cheltuieli pentru obţinerea şi amenajarea terenului</t>
  </si>
  <si>
    <t>1.1</t>
  </si>
  <si>
    <t>Obţinerea terenului</t>
  </si>
  <si>
    <t>1.2</t>
  </si>
  <si>
    <t>Amenajarea terenului</t>
  </si>
  <si>
    <t>1.3</t>
  </si>
  <si>
    <t>Amenajări pentru protecţia mediului şi aducerea terenului la starea iniţială</t>
  </si>
  <si>
    <t>1.4</t>
  </si>
  <si>
    <t>Cheltuieli pentru relocarea/protecţia utilităţilor</t>
  </si>
  <si>
    <t>Total capitol 1</t>
  </si>
  <si>
    <t>2.1</t>
  </si>
  <si>
    <t>Total capitol 2</t>
  </si>
  <si>
    <t>CAPITOLUL 3 Cheltuieli pentru proiectare şi asistenţă tehnică</t>
  </si>
  <si>
    <t>3.1</t>
  </si>
  <si>
    <t>Studii</t>
  </si>
  <si>
    <t>3.2</t>
  </si>
  <si>
    <t>Documentaţii-suport şi cheltuieli pentru obţinerea de avize,
acorduri şi autorizaţii</t>
  </si>
  <si>
    <t>3.3</t>
  </si>
  <si>
    <t>Expertizare tehnică</t>
  </si>
  <si>
    <t>3.4</t>
  </si>
  <si>
    <t>3.5</t>
  </si>
  <si>
    <t>Proiectare</t>
  </si>
  <si>
    <t>3.6</t>
  </si>
  <si>
    <t>3.7</t>
  </si>
  <si>
    <t>Consultanţă</t>
  </si>
  <si>
    <t>3.8</t>
  </si>
  <si>
    <t>Asistenţă tehnică</t>
  </si>
  <si>
    <t>3.8.1. Asistenţă tehnică din partea proiectantului</t>
  </si>
  <si>
    <t>3.8.2. Dirigenţie de şantier</t>
  </si>
  <si>
    <t>Total capitol 3</t>
  </si>
  <si>
    <t>CAPITOLUL 4 Cheltuieli pentru investiţia de bază</t>
  </si>
  <si>
    <t>4.1</t>
  </si>
  <si>
    <t>4.2</t>
  </si>
  <si>
    <t>Montaj utilaje, echipamente tehnologice şi funcţionale</t>
  </si>
  <si>
    <t>4.3</t>
  </si>
  <si>
    <t>Utilaje, echipamente tehnologice şi funcţionale care necesită montaj</t>
  </si>
  <si>
    <t>4.4</t>
  </si>
  <si>
    <t>4.5</t>
  </si>
  <si>
    <t>Dotări</t>
  </si>
  <si>
    <t>4.6</t>
  </si>
  <si>
    <t>Active necorporale</t>
  </si>
  <si>
    <t>Total capitol 4</t>
  </si>
  <si>
    <t>CAPITOLUL 5 Alte cheltuieli</t>
  </si>
  <si>
    <t>5.1</t>
  </si>
  <si>
    <t>Organizare de şantier</t>
  </si>
  <si>
    <t>5.2</t>
  </si>
  <si>
    <t>Comisioane, cote, taxe, costul creditului</t>
  </si>
  <si>
    <t>5.3</t>
  </si>
  <si>
    <t>5.4</t>
  </si>
  <si>
    <t>Cheltuieli pentru informare şi publicitate</t>
  </si>
  <si>
    <t>Total capitol 5</t>
  </si>
  <si>
    <t>CAPITOLUL 6 Cheltuieli pentru probe tehnologice şi teste</t>
  </si>
  <si>
    <t>6.1</t>
  </si>
  <si>
    <t>Pregătirea personalului de exploatare</t>
  </si>
  <si>
    <t>6.2</t>
  </si>
  <si>
    <t>Probe tehnologice şi teste</t>
  </si>
  <si>
    <t>Total capitol 6</t>
  </si>
  <si>
    <t>din care: C + M (1.2 + 1.3 +1.4 + 2 + 4.1 + 4.2 + 5.1.1)</t>
  </si>
  <si>
    <t>se va mentiona denumirea obiectivului de investitii  (eg. constructia si dotarea/dotarea departamentului de CD (laborator/centru de CD,  etc), modernizarea si extinderea/ schimbarea de destinație a departamentului de CD existente</t>
  </si>
  <si>
    <t>TOTAL GENERAL DEVIZ HG 907</t>
  </si>
  <si>
    <t>Total capitol 7</t>
  </si>
  <si>
    <t>Achizitii de substanţe, materiale, plante, animale de laborator, consumabile, obiecte de inventar şi alte produse similare necesare desfăşurării activităţilor de CD</t>
  </si>
  <si>
    <t>17.3.</t>
  </si>
  <si>
    <t>17.4.</t>
  </si>
  <si>
    <t>17.5.</t>
  </si>
  <si>
    <t>17.6.</t>
  </si>
  <si>
    <t>18.1.</t>
  </si>
  <si>
    <t>18.2.</t>
  </si>
  <si>
    <t>18.3.</t>
  </si>
  <si>
    <t>18.4.</t>
  </si>
  <si>
    <t xml:space="preserve">Denumirea  </t>
  </si>
  <si>
    <t>Cheltuieli pentru servicii consultanță și echivalente folosite exclusiv pentru activitățile de CD</t>
  </si>
  <si>
    <t xml:space="preserve">Cheltuieli pentru achiziţia de active fixe corporale (altele decât terenuri și imobile), pentru cercetare industriala în măsura în care acestea sunt utilizate în cadrul proiectului și pe durata acestei utilizări. </t>
  </si>
  <si>
    <t xml:space="preserve">Cheltuieli pentru achiziţia de active fixe corporale (altele decât terenuri și imobile), pentru dezvoltare experimentală în măsura în care acestea sunt utilizate în cadrul proiectului și pe durata acestei utilizări. </t>
  </si>
  <si>
    <t>Valoare totala lucrari</t>
  </si>
  <si>
    <t>Baza eligibi</t>
  </si>
  <si>
    <t>total eligibil</t>
  </si>
  <si>
    <t>Baza neelig</t>
  </si>
  <si>
    <t>total neeligibil</t>
  </si>
  <si>
    <t>total lucrari</t>
  </si>
  <si>
    <t>Valoare amortizare</t>
  </si>
  <si>
    <t>A.Active imobilizate</t>
  </si>
  <si>
    <t>I.Imobilizari necorporale</t>
  </si>
  <si>
    <t>II.Imobilizari corporale</t>
  </si>
  <si>
    <t>1. Terenuri si constructii</t>
  </si>
  <si>
    <t>2. Instalatii tehnice si masini</t>
  </si>
  <si>
    <t>3. Alte instalatii, utilaje si mobilier</t>
  </si>
  <si>
    <t>7. Active corporale de exploatare si evaluare a resurselor minerale</t>
  </si>
  <si>
    <t>9. Avansuri</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</si>
  <si>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</si>
  <si>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</si>
  <si>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</si>
  <si>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</si>
  <si>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</si>
  <si>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</si>
  <si>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</si>
  <si>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</si>
  <si>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</si>
  <si>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</si>
  <si>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</si>
  <si>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</si>
  <si>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</si>
  <si>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</si>
  <si>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</si>
  <si>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</si>
  <si>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</si>
  <si>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E.Active circulante nete/datorii curente nete</t>
  </si>
  <si>
    <t>F.Total active minus datorii curente</t>
  </si>
  <si>
    <t>G.Datorii: sumele care trebuie platite intr-o perioada mai mare de un an</t>
  </si>
  <si>
    <t>H.Provizioane</t>
  </si>
  <si>
    <t>I.Venituri in avans</t>
  </si>
  <si>
    <t xml:space="preserve">1. Subvenţii pentru investiţii </t>
  </si>
  <si>
    <t>Sume de reluat într-o perioadă de până la un an</t>
  </si>
  <si>
    <t>2. Venituri înregistrate în avans</t>
  </si>
  <si>
    <t>Sume de reluat intr-o perioada de pana la un an</t>
  </si>
  <si>
    <t>Sume de reluat intr-o perioada mai mare de un an</t>
  </si>
  <si>
    <r>
      <rPr>
        <sz val="9"/>
        <rFont val="Calibri"/>
        <family val="2"/>
        <charset val="238"/>
        <scheme val="minor"/>
      </rPr>
      <t>3. Venituri în avans aferente activelor primite prin transfer de la clienţi</t>
    </r>
    <r>
      <rPr>
        <b/>
        <sz val="9"/>
        <rFont val="Calibri"/>
        <family val="2"/>
        <charset val="238"/>
        <scheme val="minor"/>
      </rPr>
      <t xml:space="preserve"> </t>
    </r>
  </si>
  <si>
    <t>Fondul comercial negativ</t>
  </si>
  <si>
    <t>J.Capital si rezerve</t>
  </si>
  <si>
    <t>I.Capital, din care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</si>
  <si>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</si>
  <si>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</si>
  <si>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</si>
  <si>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</si>
  <si>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</si>
  <si>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II.Prime de capital</t>
  </si>
  <si>
    <t>III.Rezerve din reevaluare</t>
  </si>
  <si>
    <t>Sold Creditor</t>
  </si>
  <si>
    <t>Sold Debitor</t>
  </si>
  <si>
    <t>IV.Rezerve</t>
  </si>
  <si>
    <t>Acţiuni proprii</t>
  </si>
  <si>
    <t>Câştiguri legate de instrumentele de capitaluri proprii</t>
  </si>
  <si>
    <t>V. Profitul sau pierderea reportat (a)</t>
  </si>
  <si>
    <t>VI.Profitul sau pierderea exercitiului financiar</t>
  </si>
  <si>
    <t>Capitaluri proprii - total</t>
  </si>
  <si>
    <t>Patrimoniul public</t>
  </si>
  <si>
    <t>Patrimoniul privat</t>
  </si>
  <si>
    <t>Capitaluri - total</t>
  </si>
  <si>
    <t>TOTAL ACTIV</t>
  </si>
  <si>
    <t>TOTAL CAPITALURI SI DATORII</t>
  </si>
  <si>
    <t>Cifra de afaceri neta</t>
  </si>
  <si>
    <t>din care, cifra de afaceri netă corespunzătoare activității
preponderente efectiv desfășurate</t>
  </si>
  <si>
    <t>Reduceri comerciale acordate</t>
  </si>
  <si>
    <t>Venituri  din productia de imobilizări necorporale și corporale</t>
  </si>
  <si>
    <t>Venituri din reevaluarea imobilizărilor corporale</t>
  </si>
  <si>
    <t>Venituri din producția de investiții imobiliare</t>
  </si>
  <si>
    <t>Venituri din subvenții de exploatare</t>
  </si>
  <si>
    <t>Venituri din exploatare - total</t>
  </si>
  <si>
    <t xml:space="preserve">Cheltuieli cu materiile prime şi materialele consumabile </t>
  </si>
  <si>
    <t>Cheltuieli privind utilitatile</t>
  </si>
  <si>
    <t xml:space="preserve">Cheltuieli privind mărfurile </t>
  </si>
  <si>
    <t>Cheltuieli cu personalul</t>
  </si>
  <si>
    <t>Ajustări de valoare privind imobilizările corporale şi necorporale</t>
  </si>
  <si>
    <t xml:space="preserve">Ajustări de valoare privind activele circulante </t>
  </si>
  <si>
    <t xml:space="preserve">Alte cheltuieli de exploatare </t>
  </si>
  <si>
    <t xml:space="preserve">Ajustări privind provizioanele  </t>
  </si>
  <si>
    <t>Cheltuieli din exploatare - total</t>
  </si>
  <si>
    <t>PROFITUL SAU PIERDEREA DIN EXPLOATARE:</t>
  </si>
  <si>
    <t>Profit</t>
  </si>
  <si>
    <t>Pierdere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</si>
  <si>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</si>
  <si>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</si>
  <si>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</si>
  <si>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</si>
  <si>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</si>
  <si>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 xml:space="preserve">Alte cheltuieli financiare  </t>
  </si>
  <si>
    <t>PROFITUL SAU PIERDEREA FINANCIAR(Ă):</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</si>
  <si>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</si>
  <si>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</si>
  <si>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</si>
  <si>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</si>
  <si>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</si>
  <si>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</si>
  <si>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</si>
  <si>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</si>
  <si>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</si>
  <si>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</si>
  <si>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PROFITUL SAU PIERDEREA BRUT(Ă):</t>
  </si>
  <si>
    <t>Impozit pe profit</t>
  </si>
  <si>
    <t>Cheltuieli cu impozitul pe profit rezultat din decontarile in cadrul grupului
fiscal in domeniul impozitului pe profit</t>
  </si>
  <si>
    <t>Venituri din impozitul pe profit rezultat din decontarile in cadrul grupului
fiscal in domeniul impozitului pe profit</t>
  </si>
  <si>
    <t>PROFITUL SAU PIERDEREA NET(Ă) A EXERCIŢIULUI FINANCIAR</t>
  </si>
  <si>
    <t>Numar mediu salariati</t>
  </si>
  <si>
    <t>Verificarea încadrării solicitantului în categoria întreprinderilor în dificultate</t>
  </si>
  <si>
    <t>Verificarea de la pct. 1) se face în mod automat, în baza informațiilor introduse deja. Verificarea de la pct. 1) nu este aplicabilă întreprinderilor ce au mai puțin de 3 ani de la înființare.</t>
  </si>
  <si>
    <t>Punctele 2) și 3) de mai jos fac obiectul Declarației unice, pe propria răspundere.</t>
  </si>
  <si>
    <t>O întreprindere în dificultate înseamnă o întreprindere care se află în cel puţin una din situaţiile următoare:*:</t>
  </si>
  <si>
    <t xml:space="preserve">În cazul unei societăți comerciale cu răspundere limitată/În cazul unei societăți comerciale în care cel puțin unii dintre asociați au răspundere nelimitată pentru creanțele societății </t>
  </si>
  <si>
    <t>a)</t>
  </si>
  <si>
    <r>
      <t xml:space="preserve">Când mai mult de jumătate din capitalul social subscris  a dispărut din cauza pierderilor acumulate.
</t>
    </r>
    <r>
      <rPr>
        <b/>
        <i/>
        <sz val="9"/>
        <rFont val="Calibri"/>
        <family val="2"/>
        <charset val="238"/>
      </rPr>
      <t>(Această situaţie survine atunci când deducerea pierderilor acumulate din rezerve (și din toate celelalte elemente considerate în general ca făcând parte din fondurile proprii ale societăţii) conduce la un rezultat negativ care depășește jumătate din capitalul social subscris)</t>
    </r>
  </si>
  <si>
    <t>i. Se calculează Rezultatul total acumulat al solicitantului</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</si>
  <si>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</si>
  <si>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Rezerve din reevaluare + Rezerve (și din toate celelalte elemente considerate în general ca făcând parte din fondurile proprii ale societăţii) )</t>
    </r>
  </si>
  <si>
    <t>Alte elemente de capitaluri proprii</t>
  </si>
  <si>
    <t>Pierdere de capital (dacă rezultatul este negativ)</t>
  </si>
  <si>
    <r>
      <t>Dacă valoarea rezultată este pozitivă (&gt;=0), ori valoarea rezultată negativă reprezintă cel mult 50% din valoarea cumulata a Capital social subscris  si varsat+Prime de capital</t>
    </r>
    <r>
      <rPr>
        <sz val="9"/>
        <rFont val="Calibri"/>
        <family val="2"/>
      </rPr>
      <t xml:space="preserve">, </t>
    </r>
    <r>
      <rPr>
        <sz val="9"/>
        <rFont val="Calibri"/>
        <family val="2"/>
        <charset val="238"/>
      </rPr>
      <t>atunci solicitantul nu se încadrează în categoria întreprinderilor în dificultate.</t>
    </r>
  </si>
  <si>
    <t>Rezultat:</t>
  </si>
  <si>
    <t>b)</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</si>
  <si>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</si>
  <si>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</si>
  <si>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</si>
  <si>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</si>
  <si>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</si>
  <si>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</si>
  <si>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</si>
  <si>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</si>
  <si>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</si>
  <si>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 În conformitate  cu prevederile Regulamentului (UE) nr. 651/2014 al Comisiei din 17 iunie 2014 de declarare a anumitor categorii de ajutoare compatibile cu piața internă în aplicarea articolelor 107 și 108 din tratat</t>
  </si>
  <si>
    <t>2- Intreprindere in dificultate</t>
  </si>
  <si>
    <t>Se selecteaza in celula D tipul intreprinderii  in care se incadreaza solicitatul .</t>
  </si>
  <si>
    <t xml:space="preserve">Completați cu informatii din Bilanțul aferent ultimelor două exercitii financiare incheiate (ultimii 2 ani fiscali). N reprezintă anul fiscal anterior depunerii cererii de finanțare. </t>
  </si>
  <si>
    <t xml:space="preserve">Completați cu informatii din Contul de profit și pierdere aferent ultimelor două exercitii financiare incheiate (ultimii 2 ani fiscali).  N reprezintă anul fiscal anterior depunerii cererii de finanțare. </t>
  </si>
  <si>
    <r>
      <t xml:space="preserve">Foaia de lucru  1- Situatii financiare  - </t>
    </r>
    <r>
      <rPr>
        <sz val="9"/>
        <rFont val="Calibri"/>
        <family val="2"/>
        <scheme val="minor"/>
      </rPr>
      <t>Completați cu informatii din Bilanțul contabil si Contul de profit si pierderi aferent ultimelor 2 exercitii financiare incheiate (ultimii 2 ani fiscali). N reprezintă anul fiscal anterior depunerii cererii de finanțare. Completati tipul intreprinderii:  mijlocie, mica, microintreprindere.</t>
    </r>
  </si>
  <si>
    <t>3- Bugetul proiectului</t>
  </si>
  <si>
    <t xml:space="preserve">CODUL  DE  CLASIFICARE </t>
  </si>
  <si>
    <t xml:space="preserve">DURATA NORMALA DE FUNCŢIONARE - ANI - </t>
  </si>
  <si>
    <t>Data punerii in functiune</t>
  </si>
  <si>
    <t>Activ</t>
  </si>
  <si>
    <t>Valoare de inventar (lei)</t>
  </si>
  <si>
    <t>[completați cu denumirea activului]</t>
  </si>
  <si>
    <t>Foaia de lucru 3- Bugetul proiectului</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</si>
  <si>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</si>
  <si>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Completati proiecția anuală a veniturilor și cheltuielilor pentru întreaga activitate a societății (nu doar cea aferentă domeniului de activitate vizat de proiect). Justificați veniturile și cheltuielile previzionate, prin completarea tabelelor.</t>
  </si>
  <si>
    <t>Completați cu toate tipurile/ categoriile de venituri ale entitatii.</t>
  </si>
  <si>
    <t>În ceea ce privește clădirile, sunt considerate eligibile doar costurile de amortizare corespunzătoare duratei proiectului de CD, calculate pe baza principiilor contabile general acceptate. Referitor la investiția care vizează achiziția de dotări (instrumente și echipamante de CD),  acestea sunt eligibile în măsura în care acestea sunt utilizate în cadrul proiectului și pe durata acestei utilizări. În cazul în care aceste instrumente și echipamente nu sunt folosite pe întreaga lor durată de viață în proiectul de CD, sunt considerate eligibile doar costurile de amortizare corespunzătoare duratei proiectului, calculate pe baza principiilor contabile general acceptate;</t>
  </si>
  <si>
    <t xml:space="preserve">Contribuţia  la cheltuieli eligibile </t>
  </si>
  <si>
    <t>Foaia de lucru 6- Proiectii financiare</t>
  </si>
  <si>
    <t>Foaie de lucru 4- Deviz obiectiv CD</t>
  </si>
  <si>
    <t>5- Proiecții financiare la nivelul întreprinderii</t>
  </si>
  <si>
    <t>Raport privind impactul asupra mediului</t>
  </si>
  <si>
    <t>Temă de proiectare</t>
  </si>
  <si>
    <t>Studiu de fezabilitate/documentaţie de avizare a lucrărilor de
intervenţii şi deviz general</t>
  </si>
  <si>
    <t>Verificarea tehnică de calitate a proiectului tehnic şi a
detaliilor de execuţie</t>
  </si>
  <si>
    <t>Proiect tehnic şi detalii de execuţie</t>
  </si>
  <si>
    <t>Cota aferentă ISC pentru controlul calităţii lucrărilor de
construcţii</t>
  </si>
  <si>
    <t>Cota aferentă Casei Sociale a Constructorilor - CSC</t>
  </si>
  <si>
    <t>Auditul financiar</t>
  </si>
  <si>
    <t>Managementul de proiect pentru obiectivul de investiţii</t>
  </si>
  <si>
    <t>Bugetul proiectului</t>
  </si>
  <si>
    <t>Achizitii de active corporale, incl TVA - activitatea de CDI</t>
  </si>
  <si>
    <t>Achizitii de active necorporale, incl TVA- activitatea de CDI</t>
  </si>
  <si>
    <t>Achizitii servicii, incl TVA- activitatea de CDI</t>
  </si>
  <si>
    <t>Cheltuieli resurse umane- activitatea de CDI</t>
  </si>
  <si>
    <t>Alte cheltuieli- activitatea de CDI</t>
  </si>
  <si>
    <t>Cheltuieli cu inlocuirea echipamentelor/dotarilor cu durata scurta de viata- activitatea de CDI</t>
  </si>
  <si>
    <t>Achizitii de active corporale și necorporale, incl TVA - activitatea de producție</t>
  </si>
  <si>
    <t>Achizitii servicii, incl TVA- activitatea de producție</t>
  </si>
  <si>
    <t xml:space="preserve">CAPITOLUL 7 Cheltuieli aferente marjei de buget şi pentru constituirea rezervei de implementare pentru ajustarea de preţ </t>
  </si>
  <si>
    <t>Cheltuieli pentru asigurarea utilităţilor necesare obiectivului</t>
  </si>
  <si>
    <t>CAPITOLUL 2  Cheltuieli pentru asigurarea utilităților necesare obiectivului de investiții</t>
  </si>
  <si>
    <t xml:space="preserve">Certificarea performanţei energetice şi auditul energetic al clădirilor, auditul de siguranţă rutieră </t>
  </si>
  <si>
    <t xml:space="preserve">3.8.3 Coordonator în materie de securitate şi sănătate - conform  Hotărârii Guvernului nr. 300/2006, cu modificările şi completările  ulterioare  </t>
  </si>
  <si>
    <t>Utilaje, echipamente tehnologice şi funcţionale care nu necesită montaj şi echipamente de transport</t>
  </si>
  <si>
    <t xml:space="preserve"> Construcţii şi instalaţii</t>
  </si>
  <si>
    <t xml:space="preserve">Cheltuieli aferente marjei de buget 25% din (1.2 + 1.3 + 1.4 + 2 + 3.1 +  3.2 + 3.3 + 3.5 + 3.7 + 3.8 + 4 + 5.1.1)  </t>
  </si>
  <si>
    <t>Cheltuieli pentru constituirea rezervei de implementare pentru ajustarea de preţ</t>
  </si>
  <si>
    <t>3.1.1.</t>
  </si>
  <si>
    <t>3.1.3.</t>
  </si>
  <si>
    <t>3.1.2</t>
  </si>
  <si>
    <t>Studii de teren</t>
  </si>
  <si>
    <t>Alte studii specifice</t>
  </si>
  <si>
    <t>3.5.1.</t>
  </si>
  <si>
    <t>3.5.3.</t>
  </si>
  <si>
    <t>3.5.4.</t>
  </si>
  <si>
    <t>3.5.5.</t>
  </si>
  <si>
    <t>3.5.6.</t>
  </si>
  <si>
    <t>3.5.2.</t>
  </si>
  <si>
    <t>Studiu de prefezabilitate</t>
  </si>
  <si>
    <t>Documentaţiile tehnice necesare în vederea obţinerii
avizelor/acordurilor/autorizaţiilor</t>
  </si>
  <si>
    <t>3.7.1.</t>
  </si>
  <si>
    <t>3.8.1.</t>
  </si>
  <si>
    <t>3.8.1.1.</t>
  </si>
  <si>
    <t>3.7.2.</t>
  </si>
  <si>
    <t>3.8.2.</t>
  </si>
  <si>
    <t>pe perioada de execuţie a lucrărilor</t>
  </si>
  <si>
    <t>pentru participarea proiectantului la fazele incluse în
programul de control al lucrărilor de execuţie, avizat de către Inspectoratul de Stat în Construcţii</t>
  </si>
  <si>
    <t xml:space="preserve">3.8.1.2. </t>
  </si>
  <si>
    <t>3.8.3.</t>
  </si>
  <si>
    <t>5.1.1.</t>
  </si>
  <si>
    <t>5.1.2.</t>
  </si>
  <si>
    <t>5.2.2.</t>
  </si>
  <si>
    <t xml:space="preserve"> Lucrări de construcţii şi instalaţii aferente organizării de şantier</t>
  </si>
  <si>
    <t xml:space="preserve"> Cheltuieli conexe organizării şantierului</t>
  </si>
  <si>
    <t>5.2.1.</t>
  </si>
  <si>
    <t>5.2.3.</t>
  </si>
  <si>
    <t>5.2.4.</t>
  </si>
  <si>
    <t>5.2.5.</t>
  </si>
  <si>
    <t>Comisioanele şi dobânzile aferente creditului băncii
finanţatoare</t>
  </si>
  <si>
    <t>Cota aferentă ISC pentru controlul statului în amenajarea
teritoriului, urbanism şi pentru autorizarea lucrărilor de construcţii</t>
  </si>
  <si>
    <t>Taxe pentru acorduri, avize conforme şi autorizaţia de
construire/desfiinţare</t>
  </si>
  <si>
    <t xml:space="preserve">                     ALTE CHELTUIELI PENTRU  SERVICII, TAXE SI COMISIOANE -ACTIVITĂȚI CONEXE ACTIVITĂȚII DE BAZĂ   - AJUTOR DE MINIMIS</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</si>
  <si>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</si>
  <si>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</si>
  <si>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</si>
  <si>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</si>
  <si>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</si>
  <si>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 auditul de siguranță rutieră</t>
  </si>
  <si>
    <t>3.5.1 Tema proiectare</t>
  </si>
  <si>
    <t>3.5.2 Studiu de prefezabilitate</t>
  </si>
  <si>
    <t>3.5.3 Studiu de fezabilitate/ 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</si>
  <si>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</si>
  <si>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</si>
  <si>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</si>
  <si>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3.6. Organizarea procedurilor de achiziţie</t>
  </si>
  <si>
    <t>3.7.1 Managementul de proiect pentru obiectivul de investiţii</t>
  </si>
  <si>
    <t>3.7.2 Auditul financiar</t>
  </si>
  <si>
    <t>3.8.1 Asistenţă tehnică din partea proiectantului ( 3.8.1.1 Asistenţă tehnică din partea proiectantului pe perioada de execuţie a lucrărilor)</t>
  </si>
  <si>
    <t>3.8.1 Asistenţă tehnică din partea proiectantului (3.8.1.2 Asistenţă tehnică din partea proiectantului pentru participarea proiectantului la fazele incluse în programul de control al lucrărilor de execuţie, avizat de către Inspectoratul de Stat în Construcţii)</t>
  </si>
  <si>
    <t>3.8.2 Dirigenţie de şantier/ supervizare</t>
  </si>
  <si>
    <t xml:space="preserve">3.8.3 Coordonator în materie de securitate şi sănătate </t>
  </si>
  <si>
    <r>
      <rPr>
        <b/>
        <sz val="8"/>
        <rFont val="Calibri"/>
        <family val="2"/>
        <scheme val="minor"/>
      </rPr>
      <t xml:space="preserve">CHELTUIELI PENTRU ACTIVITATILE DE CERCETARE INDUSTRIALĂ, CERCETARE EXPERIMENTALĂ ȘI REALIZAREA DE STUDII DE FEZABILITATE PREMERGĂTOARE ACTIVITĂȚII DE CERCETARE, ÎN CONFORMITATE CU ART. 25 DIN REGULAMENTUL (UE) 651/2014   </t>
    </r>
    <r>
      <rPr>
        <b/>
        <sz val="8.5"/>
        <rFont val="Calibri"/>
        <family val="2"/>
        <scheme val="minor"/>
      </rPr>
      <t xml:space="preserve">                                                                                                                                                                                                                                                                                                                                                                                         AJUTOARELE PENTRU PROIECTE DE CERCETARE ȘI DEZVOLTARE</t>
    </r>
  </si>
  <si>
    <t>CHELTUIELI AFERENTE SPRIJINULUI INOVARII    -AJUTOR DE MINIMIS</t>
  </si>
  <si>
    <t>Cheltuieli cu activități de cooperare</t>
  </si>
  <si>
    <t>CERCETARE INDUSTRIALA</t>
  </si>
  <si>
    <t>DEZVOLTARE EXPERIMENTALA</t>
  </si>
  <si>
    <t>Contribuţia totală a solicitantului, din care:</t>
  </si>
  <si>
    <t>Valoare inventar constructie</t>
  </si>
  <si>
    <t>Durata proiectului de cercetare dezvoltare (luni)</t>
  </si>
  <si>
    <t>ACTIVITĂȚI CONEXE-                                                                                                                                                                                                                                                                                                                                                                                   AJUTOR DE MINIMIS</t>
  </si>
  <si>
    <t xml:space="preserve">TOTAL CHELTUIELI </t>
  </si>
  <si>
    <t xml:space="preserve">Achiziția de  obiecte de inventar, materii prime și materiale, inclusiv materiale consumabile exclusiv pentru cercetare industrială și dezvoltare experimentală , în limita a 20 %, aplicată totalului costurilor eligibile ale proiectelor de cercetare și dezvoltare </t>
  </si>
  <si>
    <t>costurile aferente cercetării contractuale, cunoștinţelor și brevetelor cumpărate sau obţinute cu licenţă din surse externe, în condiţii de concurenţă deplină, precum și costurile aferente serviciilor de consultanţă și serviciilor echivalente folosite exclusiv pentru proiect, în limita a 30 %, aplicată totalului costurilor eligibile ale proiectelor de cercetare și dezvoltare</t>
  </si>
  <si>
    <t xml:space="preserve">Cheltuielile aferente studiilor de fezabilitate se finanteaza in limita a 5% din activitatea de cercetare industriala/dezvoltare experimentala propusa la finantare. </t>
  </si>
  <si>
    <t xml:space="preserve">Cheltuieli aferente activitatilor conexe- in limita maxima a 30% din valoarea ajutorului de minimis. </t>
  </si>
  <si>
    <t>Amortizare liniara</t>
  </si>
  <si>
    <t>Durate normale de funcţionare                  - ani -</t>
  </si>
  <si>
    <t>Durate normale de funcţionare                 - luna -</t>
  </si>
  <si>
    <t>Cheluieli de amortizare</t>
  </si>
  <si>
    <t>Codul de clasificare</t>
  </si>
  <si>
    <t>Primul an de functionare - amortizare accelerată</t>
  </si>
  <si>
    <t>Durata normala de functionare ramasă- ani</t>
  </si>
  <si>
    <t>Regim Liniar anual</t>
  </si>
  <si>
    <t>Regim Liniar lunar</t>
  </si>
  <si>
    <t xml:space="preserve">Amortizare liniara raportata la perioada de implementare </t>
  </si>
  <si>
    <t xml:space="preserve">Cheltuieli de amortizare pentru clădiri şi spaţii  pentru activităţile de cercetare industrială corespunzătoare duratei activitatii de cercetare industriala- </t>
  </si>
  <si>
    <t xml:space="preserve"> Cheltuieli de amortizare pentru clădiri şi spaţii pentru activităţile  de dezvoltare experimentală corespunzătoare duratei activitatii de dezvoltare experiementala</t>
  </si>
  <si>
    <t>Durata  activitatii de cercetare industriala</t>
  </si>
  <si>
    <t xml:space="preserve">Durata  activitatii de dezvoltare experiementala </t>
  </si>
  <si>
    <t>Costurile aferente cercetării contractuale, cunoștinţelor și brevetelor cumpărate sau obţinute cu licenţă din surse externe, în condiţii de concurenţă deplină, precum și costurile aferente serviciilor de consultanţă și serviciilor echivalente folosite exclusiv pentru proiect, în limita a 30 %, aplicată totalului costurilor eligibile ale proiectelor de cercetare și dezvoltare</t>
  </si>
  <si>
    <t>În conformitate cu prevederile Regulamentului (UE) 2023/2831 AL COMISIEI din 13 decembrie 2023 privind aplicarea articolelor 107 și 108 din Tratatul privind funcționarea Uniunii Europene ajutoarelor de minimis, cuantumul ajutoarelor de minimis este de maximum 300.000 EUR pentru 3 ani financiari consecutivi acordat unei întreprinderi unice.</t>
  </si>
  <si>
    <t xml:space="preserve"> Se va completa foaia de lucru 4- Deviz obiectiv CD  pentru investițiile aferente activității de cercetare- dezvoltare. Devizul general cuprinde valoarea totală în conformitate cu documentația tehnico-economica. In Foaia de lucru 5-Amortizare se va reda modalitatea de calcul , respectiv valoarea eligibilă.</t>
  </si>
  <si>
    <t>Foaie de lucru 5- Amortizare</t>
  </si>
  <si>
    <t>Perioada de implementare a activităţilor  de   cercetare industriala / dezvoltare experimentala            - luni</t>
  </si>
  <si>
    <r>
      <rPr>
        <b/>
        <sz val="9.5"/>
        <rFont val="Calibri"/>
        <family val="2"/>
        <scheme val="minor"/>
      </rPr>
      <t xml:space="preserve">  Cheltuieli de amortizare pentru clădiri şi spaţii  pentru activităţile de cercetare industrială/dezvoltare experimentală</t>
    </r>
    <r>
      <rPr>
        <sz val="9.5"/>
        <rFont val="Calibri"/>
        <family val="2"/>
        <scheme val="minor"/>
      </rPr>
      <t xml:space="preserve"> - Sunt considerate eligibile doar costurile de amortizare corespunzătoare duratei activitatii de cercetare industriala/ dezvoltare experimentala calculate pe baza metodei de amortizare lineară prevazută de legislatia in vigoare</t>
    </r>
  </si>
  <si>
    <r>
      <t>In cazul în care durata normala de utilizare</t>
    </r>
    <r>
      <rPr>
        <b/>
        <sz val="9.5"/>
        <rFont val="Calibri"/>
        <family val="2"/>
        <scheme val="minor"/>
      </rPr>
      <t xml:space="preserve"> a echipamantelor/utilajelor</t>
    </r>
    <r>
      <rPr>
        <sz val="9.5"/>
        <rFont val="Calibri"/>
        <family val="2"/>
        <scheme val="minor"/>
      </rPr>
      <t xml:space="preserve">  este mai mare decât  perioada de implementare a activităţilor  de Cercetare industrială/devoltare experimentală sunt eligibile doar costurile de amortizare pe perioada de implementare a proiectului, calculate pe baza metodei de amortizare accelerată. conform prevederilor art. 28 alin. (5) din Legea nr. 227/2015, cu modificările şi completările ulterioare</t>
    </r>
  </si>
  <si>
    <t>In cazul în care durata normala de utilizare este mai mică sau egală cu perioada de implementare a activităţilor  de CD este eligibil integral costul de achizitiei  de echipamante, utilaje necesare activității de CD</t>
  </si>
  <si>
    <t>Amortizare accelerată -  Echipamente şi instrumente pentru cercetare industriala</t>
  </si>
  <si>
    <t>Amortizare accelerată -  Echipamente şi instrumente pentru dezvoltare experimentală</t>
  </si>
  <si>
    <t>2. in cazul în care durata normala de utilizare este mai mare decât  perioada de implementare a activităţilor  de dezvoltare experimentală, sunt eligibile doar costurile de amortizare pe perioada de implementare a proiectului, calculate pe baza metodei de amortizare accelerată</t>
  </si>
  <si>
    <t xml:space="preserve">1. In cazul în care durata normala de utilizare este mai mică sau egală cu perioada de implementare a activităţilor  de dezvoltare experimentală este eligibil integral costul de achizitie
</t>
  </si>
  <si>
    <t xml:space="preserve">1. In cazul în care durata normala de utilizare este mai mică sau egală cu perioada de implementare a activităţilor  de cercetare industrială este eligibil integral costul de achizitiei  
</t>
  </si>
  <si>
    <t>2. in cazul în care durata normala de utilizare este mai mare decât  perioada de implementare a activităţilor  de cercetare industrială , sunt eligibile doar costurile de amortizare pe perioada de implementare a proiectului, calculate pe baza metodei de amortizare accelerată</t>
  </si>
  <si>
    <r>
      <rPr>
        <b/>
        <u/>
        <sz val="9"/>
        <rFont val="Calibri"/>
        <family val="2"/>
        <scheme val="minor"/>
      </rPr>
      <t>Foaia de lucru 2 - Dificultate Societate</t>
    </r>
    <r>
      <rPr>
        <sz val="9"/>
        <rFont val="Calibri"/>
        <family val="2"/>
        <scheme val="minor"/>
      </rPr>
      <t xml:space="preserve"> - Se calculeaza automat. Analiza privind statusul întreprinderii/calculele se realizează pe baza datelor din situaţiile financiare anuale complete încheiate pentru anul precedent depunerii Cererii de Finanţare (conform cu Normele de închidere a exercițiului financiar), aprobate.Pentru a fi eligibil, solicitantul trebuie să nu se încadreze în categoria întreprinderilor în dificultate. </t>
    </r>
  </si>
  <si>
    <t>Planul de finantare - completați cu planificarea costurilor de investiție pe ani de implementare a proiectului.</t>
  </si>
  <si>
    <r>
      <rPr>
        <sz val="7"/>
        <color theme="1"/>
        <rFont val="Times New Roman"/>
        <family val="1"/>
      </rPr>
      <t xml:space="preserve">  </t>
    </r>
    <r>
      <rPr>
        <sz val="11"/>
        <color theme="1"/>
        <rFont val="Calibri"/>
        <family val="2"/>
        <scheme val="minor"/>
      </rPr>
      <t>Sustenabilitatea financiară a societății este demonstrată prin fluxuri de numerar nete cumulate pozitive pe durata întregii perioade de referință luate în considerare, demonstrând că societatea nu întâmpină riscul unui deficit de numerar (lichidități) care să pună în pericol realizarea sau operarea investiției/ intrării în procedură de insolvență.</t>
    </r>
    <r>
      <rPr>
        <sz val="9.5"/>
        <color theme="1"/>
        <rFont val="Calibri"/>
        <family val="1"/>
        <scheme val="minor"/>
      </rPr>
      <t>La determinarea fluxului de numerar net, se vor lua in considerare toate costurile (eligibile si ne-eligibile) și toate sursele de finanțare (atât pentru investiție cat si pentru operare si funcționare), inclusiv veniturile generate de proiect.</t>
    </r>
  </si>
  <si>
    <t>Foaia de lucru 7 Export Smis (NU SE TRANSFORMA IN PDF, NU SE ANEXEAZA!!!)</t>
  </si>
  <si>
    <t xml:space="preserve">Foaia de lucru 8-  Buget sintetic este completată automat. </t>
  </si>
  <si>
    <t xml:space="preserve">Cheltuieli aferente cercetării contractuale pentru activități de cercetare industrial </t>
  </si>
  <si>
    <t xml:space="preserve">Cheltuieli aferente cercetării contractuale pentru activități de dezvoltare experimentală. </t>
  </si>
  <si>
    <t>Valoare totală eligibilă a proiectului, incl. TVA eligibil</t>
  </si>
  <si>
    <t>Valoare totală  a proiectului</t>
  </si>
  <si>
    <t>(lei)</t>
  </si>
  <si>
    <t>(%)</t>
  </si>
  <si>
    <t>1 =2+ 3+4</t>
  </si>
  <si>
    <t>6=1+5</t>
  </si>
  <si>
    <t xml:space="preserve">Valoare eligibilă nerambursabilă din partea fondurilor (FEDR)    </t>
  </si>
  <si>
    <t>Valoare totală neeligibilă a proiectului, incl. TVA neeligibil</t>
  </si>
  <si>
    <t>Cheltuieli sub forma de rata forfetara cf. art. 25 din Regulamentul (UE) 651/2014</t>
  </si>
  <si>
    <t xml:space="preserve">Achiziția de  obiecte de inventar, materii prime și materiale, inclusiv materiale consumabile exclusiv pentru cercetare industrială și dezvoltare experimentală , în limita a 10 %, aplicată totalului costurilor eligibile ale proiectelor de cercetare și dezvoltare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</si>
</sst>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00"/>
  </numFmts>
  <fonts count="67"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8"/>
      <name val="Calibri"/>
      <family val="2"/>
      <charset val="238"/>
      <scheme val="minor"/>
    </font>
    <font>
      <sz val="9"/>
      <color theme="1"/>
      <name val="Calibri"/>
      <family val="2"/>
      <scheme val="minor"/>
    </font>
    <font>
      <b/>
      <sz val="9"/>
      <color theme="1"/>
      <name val="Calibri"/>
      <family val="2"/>
      <scheme val="minor"/>
    </font>
    <font>
      <sz val="9"/>
      <name val="Calibri"/>
      <family val="2"/>
    </font>
    <font>
      <sz val="9"/>
      <name val="Calibri"/>
      <family val="2"/>
      <scheme val="minor"/>
    </font>
    <font>
      <b/>
      <sz val="9"/>
      <name val="Calibri"/>
      <family val="2"/>
      <scheme val="minor"/>
    </font>
    <font>
      <b/>
      <i/>
      <sz val="9"/>
      <name val="Calibri"/>
      <family val="2"/>
      <scheme val="minor"/>
    </font>
    <font>
      <i/>
      <sz val="9"/>
      <color theme="1"/>
      <name val="Calibri"/>
      <family val="2"/>
      <scheme val="minor"/>
    </font>
    <font>
      <u/>
      <sz val="11"/>
      <color theme="10"/>
      <name val="Calibri"/>
      <family val="2"/>
      <charset val="238"/>
      <scheme val="minor"/>
    </font>
    <font>
      <b/>
      <sz val="10"/>
      <color theme="1"/>
      <name val="Calibri"/>
      <family val="2"/>
      <charset val="238"/>
      <scheme val="minor"/>
    </font>
    <font>
      <sz val="9"/>
      <name val="Calibri"/>
      <family val="2"/>
      <charset val="238"/>
      <scheme val="minor"/>
    </font>
    <font>
      <b/>
      <sz val="9"/>
      <color theme="1"/>
      <name val="Calibri"/>
      <family val="2"/>
      <charset val="238"/>
      <scheme val="minor"/>
    </font>
    <font>
      <b/>
      <sz val="9"/>
      <name val="Calibri"/>
      <family val="2"/>
      <charset val="238"/>
      <scheme val="minor"/>
    </font>
    <font>
      <sz val="10"/>
      <name val="Trebuchet MS"/>
      <family val="2"/>
    </font>
    <font>
      <b/>
      <sz val="10"/>
      <name val="Trebuchet MS"/>
      <family val="2"/>
    </font>
    <font>
      <u/>
      <sz val="9"/>
      <color theme="10"/>
      <name val="Calibri"/>
      <family val="2"/>
      <scheme val="minor"/>
    </font>
    <font>
      <b/>
      <u/>
      <sz val="9"/>
      <name val="Calibri"/>
      <family val="2"/>
      <scheme val="minor"/>
    </font>
    <font>
      <b/>
      <sz val="9.5"/>
      <name val="Calibri"/>
      <family val="2"/>
      <scheme val="minor"/>
    </font>
    <font>
      <b/>
      <u/>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
      <color theme="0"/>
      <name val="Calibri"/>
      <family val="2"/>
      <scheme val="minor"/>
    </font>
    <font>
      <i/>
      <sz val="9"/>
      <color theme="0"/>
      <name val="Calibri"/>
      <family val="2"/>
      <scheme val="minor"/>
    </font>
    <font>
      <b/>
      <sz val="9"/>
      <color theme="0"/>
      <name val="Calibri"/>
      <family val="2"/>
      <scheme val="minor"/>
    </font>
    <font>
      <b/>
      <sz val="12"/>
      <color rgb="FFFF0000"/>
      <name val="Calibri"/>
      <family val="2"/>
      <scheme val="minor"/>
    </font>
    <font>
      <b/>
      <sz val="9"/>
      <color rgb="FFC00000"/>
      <name val="Calibri"/>
      <family val="2"/>
      <scheme val="minor"/>
    </font>
    <font>
      <b/>
      <i/>
      <sz val="9"/>
      <color rgb="FFC00000"/>
      <name val="Calibri"/>
      <family val="2"/>
      <scheme val="minor"/>
    </font>
    <font>
      <i/>
      <sz val="9"/>
      <name val="Calibri"/>
      <family val="2"/>
      <scheme val="minor"/>
    </font>
    <font>
      <i/>
      <sz val="9"/>
      <color rgb="FFC00000"/>
      <name val="Calibri"/>
      <family val="2"/>
      <scheme val="minor"/>
    </font>
    <font>
      <sz val="8"/>
      <name val="Calibri"/>
      <family val="2"/>
      <scheme val="minor"/>
    </font>
    <font>
      <sz val="10"/>
      <name val="Arial"/>
      <family val="2"/>
      <charset val="1"/>
    </font>
    <font>
      <sz val="11"/>
      <color rgb="FF9C5700"/>
      <name val="Calibri"/>
      <family val="2"/>
      <scheme val="minor"/>
    </font>
    <font>
      <b/>
      <sz val="8"/>
      <name val="Calibri"/>
      <family val="2"/>
      <scheme val="minor"/>
    </font>
    <font>
      <sz val="7.5"/>
      <name val="Calibri"/>
      <family val="2"/>
      <scheme val="minor"/>
    </font>
    <font>
      <sz val="8.5"/>
      <name val="Calibri"/>
      <family val="2"/>
      <scheme val="minor"/>
    </font>
    <font>
      <b/>
      <sz val="8.5"/>
      <name val="Calibri"/>
      <family val="2"/>
      <scheme val="minor"/>
    </font>
    <font>
      <b/>
      <sz val="9"/>
      <name val="Calibri"/>
      <family val="2"/>
      <charset val="238"/>
    </font>
    <font>
      <sz val="9"/>
      <name val="Calibri"/>
      <family val="2"/>
      <charset val="238"/>
    </font>
    <font>
      <sz val="9"/>
      <color theme="1"/>
      <name val="Calibri"/>
      <family val="2"/>
      <charset val="238"/>
      <scheme val="minor"/>
    </font>
    <font>
      <b/>
      <sz val="9"/>
      <name val="Calibri"/>
      <family val="2"/>
    </font>
    <font>
      <b/>
      <i/>
      <sz val="9"/>
      <name val="Calibri"/>
      <family val="2"/>
      <charset val="238"/>
    </font>
    <font>
      <sz val="10"/>
      <color rgb="FF00000A"/>
      <name val="Calibri"/>
      <family val="2"/>
    </font>
    <font>
      <b/>
      <sz val="10"/>
      <name val="Calibri"/>
      <family val="2"/>
      <charset val="238"/>
    </font>
    <font>
      <b/>
      <sz val="9"/>
      <color rgb="FF00000A"/>
      <name val="Calibri"/>
      <family val="2"/>
      <charset val="238"/>
    </font>
    <font>
      <sz val="9"/>
      <color rgb="FF00000A"/>
      <name val="Calibri"/>
      <family val="2"/>
      <charset val="238"/>
    </font>
    <font>
      <sz val="11"/>
      <color theme="0"/>
      <name val="Calibri"/>
      <family val="2"/>
      <scheme val="minor"/>
    </font>
    <font>
      <i/>
      <sz val="10"/>
      <color theme="0"/>
      <name val="Calibri"/>
      <family val="2"/>
      <scheme val="minor"/>
    </font>
    <font>
      <b/>
      <sz val="12"/>
      <color theme="0"/>
      <name val="Calibri"/>
      <family val="2"/>
      <scheme val="minor"/>
    </font>
    <font>
      <i/>
      <sz val="12"/>
      <color theme="0"/>
      <name val="Calibri"/>
      <family val="2"/>
      <scheme val="minor"/>
    </font>
    <font>
      <i/>
      <sz val="8.5"/>
      <name val="Calibri"/>
      <family val="2"/>
      <scheme val="minor"/>
    </font>
    <font>
      <b/>
      <sz val="14"/>
      <name val="Calibri"/>
      <family val="2"/>
      <scheme val="minor"/>
    </font>
    <font>
      <b/>
      <sz val="8"/>
      <name val="Verdana"/>
      <family val="2"/>
    </font>
    <font>
      <sz val="7"/>
      <color rgb="FFFF0000"/>
      <name val="Calibri"/>
      <family val="2"/>
      <scheme val="minor"/>
    </font>
    <font>
      <sz val="7"/>
      <color theme="1"/>
      <name val="Times New Roman"/>
      <family val="1"/>
    </font>
    <font>
      <sz val="9.5"/>
      <color theme="1"/>
      <name val="Calibri"/>
      <family val="1"/>
      <scheme val="minor"/>
    </font>
    <font>
      <sz val="8"/>
      <name val="Calibri"/>
      <family val="2"/>
    </font>
    <font>
      <b/>
      <sz val="10"/>
      <color theme="1"/>
      <name val="Calibri"/>
      <family val="2"/>
    </font>
    <font>
      <b/>
      <i/>
      <sz val="10"/>
      <color theme="1"/>
      <name val="Calibri"/>
      <family val="2"/>
    </font>
    <font>
      <sz val="10"/>
      <color theme="1"/>
      <name val="Calibri"/>
      <family val="2"/>
      <scheme val="minor"/>
    </font>
    <font>
      <sz val="10"/>
      <color theme="1"/>
      <name val="Calibri"/>
      <family val="2"/>
    </font>
    <font>
      <i/>
      <sz val="10"/>
      <color theme="1"/>
      <name val="Calibri"/>
      <family val="2"/>
    </font>
    <font>
      <b/>
      <sz val="11"/>
      <color indexed="8"/>
      <name val="Calibri"/>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EB9C"/>
      </patternFill>
    </fill>
    <fill>
      <patternFill patternType="solid">
        <fgColor theme="0" tint="-4.9989318521683403E-2"/>
        <bgColor indexed="64"/>
      </patternFill>
    </fill>
  </fills>
  <borders count="38">
    <border>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right style="thin">
        <color indexed="64"/>
      </right>
      <top style="double">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8">
    <xf numFmtId="0" fontId="0" fillId="0" borderId="0"/>
    <xf numFmtId="0" fontId="3" fillId="0" borderId="0"/>
    <xf numFmtId="9" fontId="3" fillId="0" borderId="0" applyFont="0" applyFill="0" applyBorder="0" applyAlignment="0" applyProtection="0"/>
    <xf numFmtId="0" fontId="12" fillId="0" borderId="0" applyNumberFormat="0" applyFill="0" applyBorder="0" applyAlignment="0" applyProtection="0"/>
    <xf numFmtId="0" fontId="2" fillId="0" borderId="0"/>
    <xf numFmtId="0" fontId="35" fillId="0" borderId="0" applyBorder="0" applyProtection="0"/>
    <xf numFmtId="0" fontId="35" fillId="0" borderId="0" applyBorder="0" applyProtection="0">
      <alignment horizontal="left"/>
    </xf>
    <xf numFmtId="0" fontId="36" fillId="7" borderId="0" applyNumberFormat="0" applyBorder="0" applyAlignment="0" applyProtection="0"/>
  </cellStyleXfs>
  <cellXfs count="474">
    <xf numFmtId="0" fontId="0" fillId="0" borderId="0" xfId="0"/>
    <xf numFmtId="0" fontId="5" fillId="2" borderId="0" xfId="0" applyFont="1" applyFill="1" applyProtection="1">
      <protection locked="0"/>
    </xf>
    <xf numFmtId="0" fontId="8" fillId="2" borderId="0" xfId="0" applyFont="1" applyFill="1"/>
    <xf numFmtId="0" fontId="8" fillId="2" borderId="0" xfId="0" applyFont="1" applyFill="1" applyProtection="1">
      <protection locked="0"/>
    </xf>
    <xf numFmtId="0" fontId="9" fillId="2" borderId="13" xfId="0" applyFont="1" applyFill="1" applyBorder="1" applyAlignment="1">
      <alignment horizontal="center" vertical="center"/>
    </xf>
    <xf numFmtId="0" fontId="9" fillId="2" borderId="0" xfId="0" applyFont="1" applyFill="1" applyAlignment="1">
      <alignment horizontal="center" vertical="center" wrapText="1"/>
    </xf>
    <xf numFmtId="0" fontId="8" fillId="2" borderId="0" xfId="0" applyFont="1" applyFill="1" applyAlignment="1">
      <alignment vertical="top" wrapText="1"/>
    </xf>
    <xf numFmtId="0" fontId="9" fillId="2" borderId="13" xfId="0" applyFont="1" applyFill="1" applyBorder="1" applyAlignment="1">
      <alignment vertical="top" wrapText="1"/>
    </xf>
    <xf numFmtId="0" fontId="8" fillId="2" borderId="13" xfId="0" applyFont="1" applyFill="1" applyBorder="1"/>
    <xf numFmtId="0" fontId="5" fillId="2" borderId="0" xfId="0" applyFont="1" applyFill="1" applyAlignment="1" applyProtection="1">
      <alignment vertical="center"/>
      <protection locked="0"/>
    </xf>
    <xf numFmtId="0" fontId="13" fillId="0" borderId="0" xfId="1" applyFont="1" applyAlignment="1">
      <alignment horizontal="left" vertical="top"/>
    </xf>
    <xf numFmtId="3" fontId="14" fillId="0" borderId="0" xfId="0" applyNumberFormat="1" applyFont="1" applyAlignment="1">
      <alignment horizontal="right" vertical="top"/>
    </xf>
    <xf numFmtId="0" fontId="14" fillId="0" borderId="13" xfId="4" applyFont="1" applyBorder="1" applyAlignment="1">
      <alignment horizontal="right" vertical="top" wrapText="1"/>
    </xf>
    <xf numFmtId="4" fontId="14" fillId="0" borderId="13" xfId="0" applyNumberFormat="1" applyFont="1" applyBorder="1" applyAlignment="1">
      <alignment horizontal="left" vertical="top" wrapText="1"/>
    </xf>
    <xf numFmtId="3" fontId="16" fillId="0" borderId="13" xfId="0" applyNumberFormat="1" applyFont="1" applyBorder="1" applyAlignment="1">
      <alignment horizontal="right" vertical="top"/>
    </xf>
    <xf numFmtId="4" fontId="16" fillId="0" borderId="13" xfId="0" applyNumberFormat="1" applyFont="1" applyBorder="1" applyAlignment="1">
      <alignment horizontal="left" vertical="top" wrapText="1"/>
    </xf>
    <xf numFmtId="4" fontId="14" fillId="0" borderId="13" xfId="4" applyNumberFormat="1" applyFont="1" applyBorder="1" applyAlignment="1">
      <alignment horizontal="left" vertical="top" wrapText="1"/>
    </xf>
    <xf numFmtId="4" fontId="14" fillId="0" borderId="13" xfId="0" applyNumberFormat="1" applyFont="1" applyBorder="1" applyAlignment="1">
      <alignment vertical="top" wrapText="1"/>
    </xf>
    <xf numFmtId="0" fontId="16" fillId="0" borderId="13" xfId="4" applyFont="1" applyBorder="1" applyAlignment="1">
      <alignment horizontal="right" vertical="top" wrapText="1"/>
    </xf>
    <xf numFmtId="0" fontId="14" fillId="0" borderId="0" xfId="0" applyFont="1" applyAlignment="1">
      <alignment vertical="top"/>
    </xf>
    <xf numFmtId="3" fontId="14" fillId="0" borderId="13" xfId="0" applyNumberFormat="1" applyFont="1" applyBorder="1" applyAlignment="1">
      <alignment horizontal="right" vertical="top"/>
    </xf>
    <xf numFmtId="3" fontId="16" fillId="2" borderId="13" xfId="0" applyNumberFormat="1" applyFont="1" applyFill="1" applyBorder="1" applyAlignment="1">
      <alignment horizontal="right" vertical="top"/>
    </xf>
    <xf numFmtId="0" fontId="14" fillId="0" borderId="0" xfId="0" applyFont="1" applyAlignment="1">
      <alignment horizontal="right" vertical="top"/>
    </xf>
    <xf numFmtId="0" fontId="17" fillId="0" borderId="0" xfId="0" applyFont="1" applyAlignment="1">
      <alignment vertical="top"/>
    </xf>
    <xf numFmtId="0" fontId="0" fillId="0" borderId="0" xfId="0" applyAlignment="1">
      <alignment vertical="top"/>
    </xf>
    <xf numFmtId="3" fontId="16" fillId="0" borderId="13" xfId="4" applyNumberFormat="1" applyFont="1" applyBorder="1" applyAlignment="1">
      <alignment horizontal="center" vertical="center" wrapText="1"/>
    </xf>
    <xf numFmtId="0" fontId="14" fillId="0" borderId="13" xfId="0" quotePrefix="1" applyFont="1" applyBorder="1" applyAlignment="1">
      <alignment horizontal="right" vertical="top" wrapText="1"/>
    </xf>
    <xf numFmtId="0" fontId="14" fillId="0" borderId="13" xfId="0" applyFont="1" applyBorder="1" applyAlignment="1">
      <alignment horizontal="right" vertical="top" wrapText="1"/>
    </xf>
    <xf numFmtId="3" fontId="14" fillId="0" borderId="13" xfId="0" applyNumberFormat="1" applyFont="1" applyBorder="1" applyAlignment="1">
      <alignment horizontal="right" vertical="top" wrapText="1"/>
    </xf>
    <xf numFmtId="3" fontId="16" fillId="0" borderId="13" xfId="0" applyNumberFormat="1" applyFont="1" applyBorder="1" applyAlignment="1">
      <alignment horizontal="right" vertical="top" wrapText="1"/>
    </xf>
    <xf numFmtId="3" fontId="17" fillId="0" borderId="0" xfId="0" applyNumberFormat="1" applyFont="1" applyAlignment="1">
      <alignment vertical="top"/>
    </xf>
    <xf numFmtId="0" fontId="18" fillId="0" borderId="0" xfId="0" applyFont="1" applyAlignment="1">
      <alignment vertical="top"/>
    </xf>
    <xf numFmtId="0" fontId="14" fillId="2" borderId="13" xfId="0" applyFont="1" applyFill="1" applyBorder="1" applyAlignment="1">
      <alignment horizontal="right" vertical="top" wrapText="1"/>
    </xf>
    <xf numFmtId="3" fontId="14" fillId="2" borderId="13" xfId="0" applyNumberFormat="1" applyFont="1" applyFill="1" applyBorder="1" applyAlignment="1">
      <alignment horizontal="right" vertical="top"/>
    </xf>
    <xf numFmtId="0" fontId="16" fillId="0" borderId="13" xfId="0" applyFont="1" applyBorder="1" applyAlignment="1">
      <alignment horizontal="right" vertical="top" wrapText="1"/>
    </xf>
    <xf numFmtId="4" fontId="16" fillId="0" borderId="13" xfId="4" applyNumberFormat="1" applyFont="1" applyBorder="1" applyAlignment="1">
      <alignment horizontal="left" vertical="top" wrapText="1"/>
    </xf>
    <xf numFmtId="0" fontId="14" fillId="0" borderId="0" xfId="0" applyFont="1" applyAlignment="1">
      <alignment vertical="top" wrapText="1"/>
    </xf>
    <xf numFmtId="3" fontId="14" fillId="0" borderId="13" xfId="4" applyNumberFormat="1" applyFont="1" applyBorder="1" applyAlignment="1">
      <alignment vertical="top" wrapText="1"/>
    </xf>
    <xf numFmtId="3" fontId="14" fillId="0" borderId="13" xfId="4" applyNumberFormat="1" applyFont="1" applyBorder="1" applyAlignment="1">
      <alignment horizontal="right" vertical="top"/>
    </xf>
    <xf numFmtId="3" fontId="16" fillId="0" borderId="13" xfId="4" applyNumberFormat="1" applyFont="1" applyBorder="1" applyAlignment="1">
      <alignment horizontal="right" vertical="top" wrapText="1"/>
    </xf>
    <xf numFmtId="3" fontId="16" fillId="0" borderId="13" xfId="4" applyNumberFormat="1" applyFont="1" applyBorder="1" applyAlignment="1">
      <alignment horizontal="right" vertical="top"/>
    </xf>
    <xf numFmtId="3" fontId="14" fillId="0" borderId="13" xfId="4" applyNumberFormat="1" applyFont="1" applyBorder="1" applyAlignment="1">
      <alignment horizontal="right" vertical="top" wrapText="1"/>
    </xf>
    <xf numFmtId="0" fontId="14" fillId="0" borderId="13" xfId="0" applyFont="1" applyBorder="1" applyAlignment="1">
      <alignment vertical="top" wrapText="1"/>
    </xf>
    <xf numFmtId="3" fontId="14" fillId="2" borderId="13" xfId="4" applyNumberFormat="1" applyFont="1" applyFill="1" applyBorder="1" applyAlignment="1">
      <alignment horizontal="right" vertical="top" wrapText="1"/>
    </xf>
    <xf numFmtId="3" fontId="16" fillId="0" borderId="13" xfId="4" applyNumberFormat="1" applyFont="1" applyBorder="1" applyAlignment="1">
      <alignment horizontal="left" vertical="top" wrapText="1"/>
    </xf>
    <xf numFmtId="3" fontId="16" fillId="2" borderId="13" xfId="4" applyNumberFormat="1" applyFont="1" applyFill="1" applyBorder="1" applyAlignment="1">
      <alignment horizontal="right" vertical="top" wrapText="1"/>
    </xf>
    <xf numFmtId="3" fontId="16" fillId="0" borderId="3" xfId="4" applyNumberFormat="1" applyFont="1" applyBorder="1" applyAlignment="1">
      <alignment vertical="top" wrapText="1"/>
    </xf>
    <xf numFmtId="0" fontId="11" fillId="0" borderId="0" xfId="0" applyFont="1" applyAlignment="1">
      <alignment horizontal="justify" vertical="center" wrapText="1"/>
    </xf>
    <xf numFmtId="9" fontId="6" fillId="0" borderId="0" xfId="0" applyNumberFormat="1" applyFont="1" applyAlignment="1">
      <alignment horizontal="justify" vertical="center" wrapText="1"/>
    </xf>
    <xf numFmtId="0" fontId="8" fillId="0" borderId="0" xfId="0" applyFont="1"/>
    <xf numFmtId="0" fontId="8" fillId="0" borderId="0" xfId="0" applyFont="1" applyAlignment="1">
      <alignment vertical="top" wrapText="1"/>
    </xf>
    <xf numFmtId="0" fontId="9" fillId="0" borderId="0" xfId="0" applyFont="1"/>
    <xf numFmtId="10" fontId="9" fillId="5" borderId="0" xfId="0" applyNumberFormat="1" applyFont="1" applyFill="1"/>
    <xf numFmtId="0" fontId="9" fillId="2" borderId="0" xfId="0" applyFont="1" applyFill="1"/>
    <xf numFmtId="0" fontId="19" fillId="0" borderId="0" xfId="3" applyFont="1"/>
    <xf numFmtId="0" fontId="6" fillId="2" borderId="0" xfId="0" applyFont="1" applyFill="1" applyAlignment="1" applyProtection="1">
      <alignment vertical="center"/>
      <protection locked="0"/>
    </xf>
    <xf numFmtId="0" fontId="20" fillId="0" borderId="0" xfId="0" applyFont="1"/>
    <xf numFmtId="0" fontId="20" fillId="0" borderId="0" xfId="0" applyFont="1" applyAlignment="1">
      <alignment horizontal="left" vertical="top" wrapText="1"/>
    </xf>
    <xf numFmtId="0" fontId="21" fillId="0" borderId="0" xfId="0" applyFont="1"/>
    <xf numFmtId="0" fontId="22" fillId="0" borderId="0" xfId="0" applyFont="1"/>
    <xf numFmtId="0" fontId="23" fillId="0" borderId="0" xfId="0" applyFont="1"/>
    <xf numFmtId="0" fontId="23" fillId="0" borderId="0" xfId="0" applyFont="1" applyAlignment="1">
      <alignment vertical="top" wrapText="1"/>
    </xf>
    <xf numFmtId="0" fontId="23" fillId="0" borderId="0" xfId="0" applyFont="1" applyAlignment="1">
      <alignment horizontal="left" vertical="top" wrapText="1"/>
    </xf>
    <xf numFmtId="0" fontId="27" fillId="2" borderId="0" xfId="0" applyFont="1" applyFill="1" applyAlignment="1">
      <alignment horizontal="justify" vertical="center" wrapText="1"/>
    </xf>
    <xf numFmtId="9" fontId="28" fillId="2" borderId="0" xfId="0" applyNumberFormat="1" applyFont="1" applyFill="1" applyAlignment="1">
      <alignment horizontal="justify" vertical="center" wrapText="1"/>
    </xf>
    <xf numFmtId="0" fontId="26" fillId="2" borderId="29" xfId="0" applyFont="1" applyFill="1" applyBorder="1" applyProtection="1">
      <protection locked="0"/>
    </xf>
    <xf numFmtId="0" fontId="11" fillId="0" borderId="29" xfId="0" applyFont="1" applyBorder="1" applyAlignment="1">
      <alignment vertical="center" wrapText="1"/>
    </xf>
    <xf numFmtId="0" fontId="11" fillId="0" borderId="30" xfId="0" applyFont="1" applyBorder="1" applyAlignment="1">
      <alignment vertical="center" wrapText="1"/>
    </xf>
    <xf numFmtId="0" fontId="11" fillId="0" borderId="31" xfId="0" applyFont="1" applyBorder="1" applyAlignment="1">
      <alignment horizontal="justify" vertical="center" wrapText="1"/>
    </xf>
    <xf numFmtId="0" fontId="11" fillId="0" borderId="1" xfId="0" applyFont="1" applyBorder="1" applyAlignment="1">
      <alignment horizontal="justify" vertical="center" wrapText="1"/>
    </xf>
    <xf numFmtId="9" fontId="6" fillId="0" borderId="1" xfId="0" applyNumberFormat="1" applyFont="1" applyBorder="1" applyAlignment="1">
      <alignment horizontal="justify" vertical="center" wrapText="1"/>
    </xf>
    <xf numFmtId="0" fontId="11" fillId="0" borderId="32" xfId="0" applyFont="1" applyBorder="1" applyAlignment="1">
      <alignment horizontal="justify" vertical="center" wrapText="1"/>
    </xf>
    <xf numFmtId="9" fontId="28" fillId="2" borderId="27" xfId="0" applyNumberFormat="1" applyFont="1" applyFill="1" applyBorder="1" applyAlignment="1">
      <alignment horizontal="justify" vertical="center" wrapText="1"/>
    </xf>
    <xf numFmtId="9" fontId="6" fillId="0" borderId="27" xfId="0" applyNumberFormat="1" applyFont="1" applyBorder="1" applyAlignment="1">
      <alignment horizontal="justify" vertical="center" wrapText="1"/>
    </xf>
    <xf numFmtId="9" fontId="6" fillId="0" borderId="2" xfId="0" applyNumberFormat="1" applyFont="1" applyBorder="1" applyAlignment="1">
      <alignment horizontal="justify" vertical="center" wrapText="1"/>
    </xf>
    <xf numFmtId="0" fontId="5" fillId="0" borderId="0" xfId="0" applyFont="1" applyAlignment="1">
      <alignment vertical="center" wrapText="1"/>
    </xf>
    <xf numFmtId="4" fontId="16" fillId="2" borderId="13" xfId="0" applyNumberFormat="1" applyFont="1" applyFill="1" applyBorder="1" applyAlignment="1">
      <alignment vertical="top" wrapText="1"/>
    </xf>
    <xf numFmtId="4" fontId="14" fillId="2" borderId="13" xfId="0" applyNumberFormat="1" applyFont="1" applyFill="1" applyBorder="1" applyAlignment="1">
      <alignment vertical="top" wrapText="1"/>
    </xf>
    <xf numFmtId="4" fontId="16" fillId="0" borderId="13" xfId="0" applyNumberFormat="1" applyFont="1" applyBorder="1" applyAlignment="1">
      <alignment vertical="top" wrapText="1"/>
    </xf>
    <xf numFmtId="2" fontId="9" fillId="0" borderId="0" xfId="0" applyNumberFormat="1" applyFont="1" applyAlignment="1">
      <alignment vertical="top" wrapText="1"/>
    </xf>
    <xf numFmtId="0" fontId="32" fillId="0" borderId="13" xfId="0" applyFont="1" applyBorder="1" applyAlignment="1">
      <alignment vertical="top" wrapText="1"/>
    </xf>
    <xf numFmtId="0" fontId="34" fillId="0" borderId="13" xfId="0" applyFont="1" applyBorder="1" applyAlignment="1">
      <alignment vertical="top" wrapText="1"/>
    </xf>
    <xf numFmtId="0" fontId="8" fillId="0" borderId="13" xfId="0" applyFont="1" applyBorder="1" applyAlignment="1">
      <alignment vertical="top" wrapText="1"/>
    </xf>
    <xf numFmtId="4" fontId="8" fillId="2" borderId="13" xfId="1" applyNumberFormat="1" applyFont="1" applyFill="1" applyBorder="1" applyAlignment="1">
      <alignment horizontal="center" vertical="center" wrapText="1"/>
    </xf>
    <xf numFmtId="4" fontId="8" fillId="2" borderId="13" xfId="7" applyNumberFormat="1" applyFont="1" applyFill="1" applyBorder="1" applyProtection="1"/>
    <xf numFmtId="4" fontId="8" fillId="0" borderId="13" xfId="0" applyNumberFormat="1" applyFont="1" applyBorder="1"/>
    <xf numFmtId="0" fontId="8" fillId="0" borderId="13" xfId="0" applyFont="1" applyBorder="1" applyAlignment="1">
      <alignment horizontal="center" vertical="center" wrapText="1"/>
    </xf>
    <xf numFmtId="0" fontId="8" fillId="0" borderId="13" xfId="0" applyFont="1" applyBorder="1" applyAlignment="1">
      <alignment horizontal="center" vertical="center"/>
    </xf>
    <xf numFmtId="0" fontId="8" fillId="0" borderId="13" xfId="0" quotePrefix="1" applyFont="1" applyBorder="1" applyAlignment="1">
      <alignment horizontal="center" vertical="center"/>
    </xf>
    <xf numFmtId="0" fontId="8" fillId="0" borderId="13" xfId="0" applyFont="1" applyBorder="1"/>
    <xf numFmtId="4" fontId="8" fillId="2" borderId="13" xfId="0" applyNumberFormat="1" applyFont="1" applyFill="1" applyBorder="1"/>
    <xf numFmtId="0" fontId="8" fillId="3" borderId="13" xfId="0" applyFont="1" applyFill="1" applyBorder="1" applyProtection="1">
      <protection locked="0"/>
    </xf>
    <xf numFmtId="4" fontId="8" fillId="3" borderId="13" xfId="0" applyNumberFormat="1" applyFont="1" applyFill="1" applyBorder="1" applyProtection="1">
      <protection locked="0"/>
    </xf>
    <xf numFmtId="0" fontId="38" fillId="0" borderId="13" xfId="0" applyFont="1" applyBorder="1" applyAlignment="1">
      <alignment vertical="top" wrapText="1"/>
    </xf>
    <xf numFmtId="0" fontId="38" fillId="0" borderId="13" xfId="0" quotePrefix="1" applyFont="1" applyBorder="1" applyAlignment="1">
      <alignment horizontal="center" vertical="center"/>
    </xf>
    <xf numFmtId="0" fontId="38" fillId="0" borderId="13" xfId="0" quotePrefix="1" applyFont="1" applyBorder="1" applyAlignment="1">
      <alignment horizontal="center" vertical="top" wrapText="1"/>
    </xf>
    <xf numFmtId="0" fontId="38" fillId="0" borderId="13" xfId="0" quotePrefix="1" applyFont="1" applyBorder="1" applyAlignment="1">
      <alignment vertical="center"/>
    </xf>
    <xf numFmtId="0" fontId="38" fillId="0" borderId="0" xfId="0" applyFont="1" applyAlignment="1">
      <alignment vertical="center"/>
    </xf>
    <xf numFmtId="0" fontId="38" fillId="0" borderId="0" xfId="0" applyFont="1" applyAlignment="1">
      <alignment vertical="top" wrapText="1"/>
    </xf>
    <xf numFmtId="3" fontId="39" fillId="3" borderId="13" xfId="0" applyNumberFormat="1" applyFont="1" applyFill="1" applyBorder="1" applyAlignment="1" applyProtection="1">
      <alignment vertical="center"/>
      <protection locked="0"/>
    </xf>
    <xf numFmtId="0" fontId="39" fillId="0" borderId="0" xfId="1" applyFont="1" applyAlignment="1" applyProtection="1">
      <alignment horizontal="center" vertical="top" wrapText="1"/>
      <protection hidden="1"/>
    </xf>
    <xf numFmtId="3" fontId="40" fillId="3" borderId="13" xfId="0" applyNumberFormat="1" applyFont="1" applyFill="1" applyBorder="1" applyAlignment="1" applyProtection="1">
      <alignment vertical="center"/>
      <protection locked="0"/>
    </xf>
    <xf numFmtId="4" fontId="14" fillId="3" borderId="13" xfId="0" applyNumberFormat="1" applyFont="1" applyFill="1" applyBorder="1" applyAlignment="1" applyProtection="1">
      <alignment horizontal="right" vertical="top"/>
      <protection locked="0"/>
    </xf>
    <xf numFmtId="4" fontId="14" fillId="2" borderId="13" xfId="0" applyNumberFormat="1" applyFont="1" applyFill="1" applyBorder="1" applyAlignment="1">
      <alignment horizontal="right" vertical="top"/>
    </xf>
    <xf numFmtId="4" fontId="16" fillId="2" borderId="13" xfId="0" applyNumberFormat="1" applyFont="1" applyFill="1" applyBorder="1" applyAlignment="1">
      <alignment horizontal="right" vertical="top"/>
    </xf>
    <xf numFmtId="0" fontId="39" fillId="2" borderId="0" xfId="0" applyFont="1" applyFill="1" applyAlignment="1">
      <alignment vertical="top" wrapText="1"/>
    </xf>
    <xf numFmtId="0" fontId="39" fillId="2" borderId="0" xfId="0" applyFont="1" applyFill="1" applyAlignment="1">
      <alignment vertical="top"/>
    </xf>
    <xf numFmtId="0" fontId="39" fillId="2" borderId="13" xfId="1" applyFont="1" applyFill="1" applyBorder="1" applyAlignment="1">
      <alignment vertical="top" wrapText="1"/>
    </xf>
    <xf numFmtId="0" fontId="40" fillId="2" borderId="0" xfId="0" applyFont="1" applyFill="1" applyAlignment="1">
      <alignment vertical="top" wrapText="1"/>
    </xf>
    <xf numFmtId="4" fontId="39" fillId="2" borderId="0" xfId="1" applyNumberFormat="1" applyFont="1" applyFill="1" applyAlignment="1">
      <alignment vertical="top"/>
    </xf>
    <xf numFmtId="4" fontId="39" fillId="2" borderId="13" xfId="1" applyNumberFormat="1" applyFont="1" applyFill="1" applyBorder="1" applyAlignment="1">
      <alignment vertical="top" wrapText="1"/>
    </xf>
    <xf numFmtId="4" fontId="39" fillId="2" borderId="13" xfId="0" applyNumberFormat="1" applyFont="1" applyFill="1" applyBorder="1" applyAlignment="1">
      <alignment vertical="top"/>
    </xf>
    <xf numFmtId="0" fontId="39" fillId="2" borderId="13" xfId="0" applyFont="1" applyFill="1" applyBorder="1" applyAlignment="1">
      <alignment horizontal="center" vertical="top"/>
    </xf>
    <xf numFmtId="4" fontId="40" fillId="6" borderId="13" xfId="1" applyNumberFormat="1" applyFont="1" applyFill="1" applyBorder="1" applyAlignment="1">
      <alignment vertical="center" wrapText="1"/>
    </xf>
    <xf numFmtId="4" fontId="40" fillId="2" borderId="0" xfId="1" applyNumberFormat="1" applyFont="1" applyFill="1" applyAlignment="1">
      <alignment vertical="top"/>
    </xf>
    <xf numFmtId="4" fontId="40" fillId="2" borderId="13" xfId="1" applyNumberFormat="1" applyFont="1" applyFill="1" applyBorder="1" applyAlignment="1">
      <alignment vertical="top" wrapText="1"/>
    </xf>
    <xf numFmtId="4" fontId="40" fillId="2" borderId="13" xfId="0" applyNumberFormat="1" applyFont="1" applyFill="1" applyBorder="1" applyAlignment="1">
      <alignment vertical="top"/>
    </xf>
    <xf numFmtId="0" fontId="40" fillId="2" borderId="13" xfId="0" applyFont="1" applyFill="1" applyBorder="1" applyAlignment="1">
      <alignment horizontal="center" vertical="top"/>
    </xf>
    <xf numFmtId="0" fontId="40" fillId="2" borderId="0" xfId="0" applyFont="1" applyFill="1" applyAlignment="1">
      <alignment vertical="top"/>
    </xf>
    <xf numFmtId="4" fontId="39" fillId="2" borderId="13" xfId="1" applyNumberFormat="1" applyFont="1" applyFill="1" applyBorder="1" applyAlignment="1">
      <alignment vertical="top"/>
    </xf>
    <xf numFmtId="4" fontId="40" fillId="2" borderId="13" xfId="1" applyNumberFormat="1" applyFont="1" applyFill="1" applyBorder="1" applyAlignment="1">
      <alignment vertical="top"/>
    </xf>
    <xf numFmtId="49" fontId="39" fillId="2" borderId="13" xfId="1" applyNumberFormat="1" applyFont="1" applyFill="1" applyBorder="1" applyAlignment="1">
      <alignment vertical="top" wrapText="1"/>
    </xf>
    <xf numFmtId="0" fontId="39" fillId="2" borderId="0" xfId="1" applyFont="1" applyFill="1" applyAlignment="1">
      <alignment horizontal="center" vertical="top"/>
    </xf>
    <xf numFmtId="4" fontId="40" fillId="6" borderId="13" xfId="0" applyNumberFormat="1" applyFont="1" applyFill="1" applyBorder="1" applyAlignment="1">
      <alignment vertical="top"/>
    </xf>
    <xf numFmtId="4" fontId="40" fillId="4" borderId="13" xfId="1" applyNumberFormat="1" applyFont="1" applyFill="1" applyBorder="1" applyAlignment="1">
      <alignment vertical="top"/>
    </xf>
    <xf numFmtId="3" fontId="39" fillId="2" borderId="13" xfId="0" applyNumberFormat="1" applyFont="1" applyFill="1" applyBorder="1" applyAlignment="1">
      <alignment vertical="center"/>
    </xf>
    <xf numFmtId="3" fontId="14" fillId="3" borderId="13" xfId="0" applyNumberFormat="1" applyFont="1" applyFill="1" applyBorder="1" applyAlignment="1" applyProtection="1">
      <alignment horizontal="right" vertical="top"/>
      <protection locked="0"/>
    </xf>
    <xf numFmtId="3" fontId="14" fillId="3" borderId="13" xfId="4" applyNumberFormat="1" applyFont="1" applyFill="1" applyBorder="1" applyAlignment="1" applyProtection="1">
      <alignment horizontal="right" vertical="top" wrapText="1"/>
      <protection locked="0"/>
    </xf>
    <xf numFmtId="3" fontId="14" fillId="3" borderId="13" xfId="4" applyNumberFormat="1" applyFont="1" applyFill="1" applyBorder="1" applyAlignment="1" applyProtection="1">
      <alignment horizontal="right" vertical="top"/>
      <protection locked="0"/>
    </xf>
    <xf numFmtId="0" fontId="10" fillId="0" borderId="13" xfId="0" applyFont="1" applyBorder="1" applyAlignment="1">
      <alignment vertical="top" wrapText="1"/>
    </xf>
    <xf numFmtId="0" fontId="31" fillId="0" borderId="13" xfId="0" applyFont="1" applyBorder="1" applyAlignment="1">
      <alignment vertical="top" wrapText="1"/>
    </xf>
    <xf numFmtId="0" fontId="33" fillId="0" borderId="13" xfId="0" applyFont="1" applyBorder="1" applyAlignment="1">
      <alignment vertical="top" wrapText="1"/>
    </xf>
    <xf numFmtId="4" fontId="8" fillId="0" borderId="13" xfId="0" applyNumberFormat="1" applyFont="1" applyBorder="1" applyAlignment="1">
      <alignment vertical="top" wrapText="1"/>
    </xf>
    <xf numFmtId="164" fontId="8" fillId="0" borderId="0" xfId="0" applyNumberFormat="1" applyFont="1" applyAlignment="1">
      <alignment vertical="top" wrapText="1"/>
    </xf>
    <xf numFmtId="165" fontId="34" fillId="0" borderId="0" xfId="0" applyNumberFormat="1" applyFont="1" applyAlignment="1">
      <alignment vertical="top" wrapText="1"/>
    </xf>
    <xf numFmtId="4" fontId="8" fillId="0" borderId="13" xfId="0" applyNumberFormat="1" applyFont="1" applyBorder="1" applyAlignment="1">
      <alignment horizontal="center" vertical="center" wrapText="1"/>
    </xf>
    <xf numFmtId="0" fontId="8" fillId="0" borderId="14" xfId="0" applyFont="1" applyBorder="1"/>
    <xf numFmtId="0" fontId="8" fillId="3" borderId="13" xfId="0" applyFont="1" applyFill="1" applyBorder="1"/>
    <xf numFmtId="0" fontId="8" fillId="2" borderId="14" xfId="0" applyFont="1" applyFill="1" applyBorder="1" applyProtection="1">
      <protection locked="0"/>
    </xf>
    <xf numFmtId="0" fontId="8" fillId="2" borderId="14" xfId="0" applyFont="1" applyFill="1" applyBorder="1"/>
    <xf numFmtId="0" fontId="16" fillId="0" borderId="13" xfId="0" applyFont="1" applyBorder="1" applyAlignment="1">
      <alignment vertical="top"/>
    </xf>
    <xf numFmtId="3" fontId="14" fillId="0" borderId="13" xfId="0" applyNumberFormat="1" applyFont="1" applyBorder="1" applyAlignment="1">
      <alignment vertical="top"/>
    </xf>
    <xf numFmtId="4" fontId="14" fillId="0" borderId="13" xfId="0" applyNumberFormat="1" applyFont="1" applyBorder="1" applyAlignment="1">
      <alignment horizontal="right" vertical="top"/>
    </xf>
    <xf numFmtId="4" fontId="16" fillId="0" borderId="13" xfId="0" applyNumberFormat="1" applyFont="1" applyBorder="1" applyAlignment="1">
      <alignment horizontal="right" vertical="top"/>
    </xf>
    <xf numFmtId="3" fontId="16" fillId="0" borderId="13" xfId="0" applyNumberFormat="1" applyFont="1" applyBorder="1" applyAlignment="1">
      <alignment vertical="top"/>
    </xf>
    <xf numFmtId="4" fontId="16" fillId="0" borderId="13" xfId="0" applyNumberFormat="1" applyFont="1" applyBorder="1" applyAlignment="1">
      <alignment vertical="top"/>
    </xf>
    <xf numFmtId="0" fontId="16" fillId="3" borderId="13" xfId="0" applyFont="1" applyFill="1" applyBorder="1" applyAlignment="1">
      <alignment horizontal="center" vertical="top"/>
    </xf>
    <xf numFmtId="4" fontId="9" fillId="2" borderId="13" xfId="0" applyNumberFormat="1" applyFont="1" applyFill="1" applyBorder="1" applyAlignment="1">
      <alignment vertical="top"/>
    </xf>
    <xf numFmtId="4" fontId="14" fillId="0" borderId="13" xfId="0" applyNumberFormat="1" applyFont="1" applyBorder="1" applyAlignment="1">
      <alignment vertical="top"/>
    </xf>
    <xf numFmtId="4" fontId="14" fillId="2" borderId="13" xfId="0" applyNumberFormat="1" applyFont="1" applyFill="1" applyBorder="1" applyAlignment="1">
      <alignment vertical="top"/>
    </xf>
    <xf numFmtId="4" fontId="16" fillId="3" borderId="13" xfId="0" applyNumberFormat="1" applyFont="1" applyFill="1" applyBorder="1" applyAlignment="1" applyProtection="1">
      <alignment vertical="top"/>
      <protection locked="0"/>
    </xf>
    <xf numFmtId="4" fontId="14" fillId="0" borderId="0" xfId="0" applyNumberFormat="1" applyFont="1" applyAlignment="1">
      <alignment vertical="top" wrapText="1"/>
    </xf>
    <xf numFmtId="4" fontId="9" fillId="0" borderId="13" xfId="0" applyNumberFormat="1" applyFont="1" applyBorder="1" applyAlignment="1">
      <alignment horizontal="center" vertical="top"/>
    </xf>
    <xf numFmtId="0" fontId="44" fillId="0" borderId="0" xfId="0" applyFont="1" applyAlignment="1">
      <alignment horizontal="left" vertical="top" wrapText="1"/>
    </xf>
    <xf numFmtId="0" fontId="42" fillId="0" borderId="0" xfId="0" applyFont="1" applyAlignment="1">
      <alignment vertical="top" wrapText="1"/>
    </xf>
    <xf numFmtId="0" fontId="41" fillId="0" borderId="0" xfId="0" applyFont="1" applyAlignment="1">
      <alignment horizontal="left" vertical="top" wrapText="1"/>
    </xf>
    <xf numFmtId="0" fontId="41" fillId="0" borderId="10" xfId="0" applyFont="1" applyBorder="1" applyAlignment="1">
      <alignment vertical="top" wrapText="1"/>
    </xf>
    <xf numFmtId="0" fontId="46" fillId="0" borderId="0" xfId="0" applyFont="1"/>
    <xf numFmtId="0" fontId="41" fillId="0" borderId="6" xfId="0" applyFont="1" applyBorder="1" applyAlignment="1">
      <alignment horizontal="right" vertical="top" wrapText="1"/>
    </xf>
    <xf numFmtId="4" fontId="42" fillId="2" borderId="7" xfId="0" applyNumberFormat="1" applyFont="1" applyFill="1" applyBorder="1" applyAlignment="1">
      <alignment horizontal="right" vertical="top" wrapText="1"/>
    </xf>
    <xf numFmtId="4" fontId="41" fillId="2" borderId="7" xfId="0" applyNumberFormat="1" applyFont="1" applyFill="1" applyBorder="1" applyAlignment="1">
      <alignment horizontal="right" vertical="top" wrapText="1"/>
    </xf>
    <xf numFmtId="4" fontId="42" fillId="0" borderId="7" xfId="0" applyNumberFormat="1" applyFont="1" applyBorder="1" applyAlignment="1">
      <alignment horizontal="right" vertical="top"/>
    </xf>
    <xf numFmtId="4" fontId="41" fillId="0" borderId="7" xfId="0" applyNumberFormat="1" applyFont="1" applyBorder="1" applyAlignment="1">
      <alignment horizontal="right" vertical="top"/>
    </xf>
    <xf numFmtId="0" fontId="42" fillId="0" borderId="6" xfId="0" applyFont="1" applyBorder="1" applyAlignment="1">
      <alignment vertical="top" wrapText="1"/>
    </xf>
    <xf numFmtId="0" fontId="42" fillId="0" borderId="7" xfId="0" applyFont="1" applyBorder="1" applyAlignment="1">
      <alignment vertical="top" wrapText="1"/>
    </xf>
    <xf numFmtId="0" fontId="16" fillId="0" borderId="11"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41" fillId="0" borderId="7" xfId="0" applyFont="1" applyBorder="1" applyAlignment="1">
      <alignment horizontal="right" vertical="top" wrapText="1"/>
    </xf>
    <xf numFmtId="4" fontId="42" fillId="8" borderId="7" xfId="0" applyNumberFormat="1" applyFont="1" applyFill="1" applyBorder="1" applyAlignment="1" applyProtection="1">
      <alignment horizontal="right" vertical="top" wrapText="1"/>
      <protection locked="0"/>
    </xf>
    <xf numFmtId="0" fontId="42" fillId="0" borderId="6" xfId="0" applyFont="1" applyBorder="1" applyAlignment="1">
      <alignment horizontal="right" vertical="top" wrapText="1"/>
    </xf>
    <xf numFmtId="0" fontId="16" fillId="0" borderId="7" xfId="0" applyFont="1" applyBorder="1" applyAlignment="1" applyProtection="1">
      <alignment horizontal="right" vertical="center"/>
      <protection locked="0"/>
    </xf>
    <xf numFmtId="0" fontId="42" fillId="0" borderId="8" xfId="0" applyFont="1" applyBorder="1" applyAlignment="1">
      <alignment vertical="top" wrapText="1"/>
    </xf>
    <xf numFmtId="0" fontId="42" fillId="0" borderId="9" xfId="0" applyFont="1" applyBorder="1" applyAlignment="1">
      <alignment vertical="top" wrapText="1"/>
    </xf>
    <xf numFmtId="0" fontId="41" fillId="6" borderId="3" xfId="0" applyFont="1" applyFill="1" applyBorder="1" applyAlignment="1">
      <alignment vertical="top" wrapText="1"/>
    </xf>
    <xf numFmtId="0" fontId="9" fillId="2" borderId="3" xfId="0" applyFont="1" applyFill="1" applyBorder="1" applyAlignment="1">
      <alignment vertical="top" wrapText="1"/>
    </xf>
    <xf numFmtId="0" fontId="8" fillId="2" borderId="3" xfId="0" applyFont="1" applyFill="1" applyBorder="1" applyAlignment="1">
      <alignment vertical="top" wrapText="1"/>
    </xf>
    <xf numFmtId="0" fontId="16" fillId="0" borderId="3" xfId="0" applyFont="1" applyBorder="1" applyAlignment="1">
      <alignment vertical="top" wrapText="1"/>
    </xf>
    <xf numFmtId="3" fontId="14" fillId="0" borderId="3" xfId="0" applyNumberFormat="1" applyFont="1" applyBorder="1" applyAlignment="1">
      <alignment vertical="top" wrapText="1"/>
    </xf>
    <xf numFmtId="3" fontId="16" fillId="0" borderId="3" xfId="0" applyNumberFormat="1" applyFont="1" applyBorder="1" applyAlignment="1">
      <alignment vertical="top" wrapText="1"/>
    </xf>
    <xf numFmtId="3" fontId="16" fillId="2" borderId="3" xfId="0" applyNumberFormat="1" applyFont="1" applyFill="1" applyBorder="1" applyAlignment="1">
      <alignment vertical="top" wrapText="1"/>
    </xf>
    <xf numFmtId="3" fontId="43" fillId="0" borderId="3" xfId="0" applyNumberFormat="1" applyFont="1" applyBorder="1" applyAlignment="1">
      <alignment vertical="top" wrapText="1"/>
    </xf>
    <xf numFmtId="0" fontId="9" fillId="0" borderId="3" xfId="0" applyFont="1" applyBorder="1" applyAlignment="1">
      <alignment vertical="top" wrapText="1"/>
    </xf>
    <xf numFmtId="0" fontId="14" fillId="0" borderId="3" xfId="0" applyFont="1" applyBorder="1" applyAlignment="1">
      <alignment vertical="top" wrapText="1"/>
    </xf>
    <xf numFmtId="0" fontId="9" fillId="2" borderId="5" xfId="0" applyFont="1" applyFill="1" applyBorder="1" applyAlignment="1">
      <alignment horizontal="center" vertical="center"/>
    </xf>
    <xf numFmtId="0" fontId="8" fillId="2" borderId="5" xfId="0" applyFont="1" applyFill="1" applyBorder="1"/>
    <xf numFmtId="0" fontId="16" fillId="0" borderId="5" xfId="0" applyFont="1" applyBorder="1" applyAlignment="1">
      <alignment vertical="top"/>
    </xf>
    <xf numFmtId="3" fontId="14" fillId="0" borderId="5" xfId="0" applyNumberFormat="1" applyFont="1" applyBorder="1" applyAlignment="1">
      <alignment vertical="top"/>
    </xf>
    <xf numFmtId="4" fontId="14" fillId="0" borderId="5" xfId="0" applyNumberFormat="1" applyFont="1" applyBorder="1" applyAlignment="1">
      <alignment horizontal="right" vertical="top"/>
    </xf>
    <xf numFmtId="4" fontId="16" fillId="0" borderId="5" xfId="0" applyNumberFormat="1" applyFont="1" applyBorder="1" applyAlignment="1">
      <alignment horizontal="right" vertical="top"/>
    </xf>
    <xf numFmtId="3" fontId="16" fillId="0" borderId="5" xfId="0" applyNumberFormat="1" applyFont="1" applyBorder="1" applyAlignment="1">
      <alignment vertical="top"/>
    </xf>
    <xf numFmtId="4" fontId="16" fillId="2" borderId="5" xfId="0" applyNumberFormat="1" applyFont="1" applyFill="1" applyBorder="1" applyAlignment="1">
      <alignment horizontal="right" vertical="top"/>
    </xf>
    <xf numFmtId="4" fontId="16" fillId="0" borderId="5" xfId="0" applyNumberFormat="1" applyFont="1" applyBorder="1" applyAlignment="1">
      <alignment vertical="top"/>
    </xf>
    <xf numFmtId="4" fontId="14" fillId="2" borderId="5" xfId="0" applyNumberFormat="1" applyFont="1" applyFill="1" applyBorder="1" applyAlignment="1">
      <alignment horizontal="right" vertical="top"/>
    </xf>
    <xf numFmtId="0" fontId="16" fillId="3" borderId="5" xfId="0" applyFont="1" applyFill="1" applyBorder="1" applyAlignment="1">
      <alignment horizontal="center" vertical="top"/>
    </xf>
    <xf numFmtId="4" fontId="9" fillId="2" borderId="5" xfId="0" applyNumberFormat="1" applyFont="1" applyFill="1" applyBorder="1" applyAlignment="1">
      <alignment vertical="top"/>
    </xf>
    <xf numFmtId="4" fontId="14" fillId="0" borderId="5" xfId="0" applyNumberFormat="1" applyFont="1" applyBorder="1" applyAlignment="1">
      <alignment vertical="top"/>
    </xf>
    <xf numFmtId="4" fontId="14" fillId="2" borderId="5" xfId="0" applyNumberFormat="1" applyFont="1" applyFill="1" applyBorder="1" applyAlignment="1">
      <alignment vertical="top"/>
    </xf>
    <xf numFmtId="4" fontId="16" fillId="3" borderId="5" xfId="0" applyNumberFormat="1" applyFont="1" applyFill="1" applyBorder="1" applyAlignment="1" applyProtection="1">
      <alignment vertical="top"/>
      <protection locked="0"/>
    </xf>
    <xf numFmtId="4" fontId="9" fillId="0" borderId="5" xfId="0" applyNumberFormat="1" applyFont="1" applyBorder="1" applyAlignment="1">
      <alignment horizontal="center" vertical="top"/>
    </xf>
    <xf numFmtId="0" fontId="41" fillId="0" borderId="0" xfId="0" applyFont="1" applyAlignment="1">
      <alignment horizontal="right" vertical="top" wrapText="1"/>
    </xf>
    <xf numFmtId="4" fontId="42" fillId="8" borderId="0" xfId="0" applyNumberFormat="1" applyFont="1" applyFill="1" applyAlignment="1" applyProtection="1">
      <alignment horizontal="right" vertical="top" wrapText="1"/>
      <protection locked="0"/>
    </xf>
    <xf numFmtId="0" fontId="16" fillId="0" borderId="0" xfId="0" applyFont="1" applyAlignment="1" applyProtection="1">
      <alignment horizontal="right" vertical="center"/>
      <protection locked="0"/>
    </xf>
    <xf numFmtId="0" fontId="42" fillId="0" borderId="23" xfId="0" applyFont="1" applyBorder="1" applyAlignment="1">
      <alignment vertical="top" wrapText="1"/>
    </xf>
    <xf numFmtId="4" fontId="40" fillId="2" borderId="13" xfId="0" applyNumberFormat="1" applyFont="1" applyFill="1" applyBorder="1" applyAlignment="1">
      <alignment vertical="center"/>
    </xf>
    <xf numFmtId="0" fontId="23" fillId="2" borderId="0" xfId="0" applyFont="1" applyFill="1" applyAlignment="1">
      <alignment horizontal="left" vertical="top" wrapText="1"/>
    </xf>
    <xf numFmtId="4" fontId="40" fillId="2" borderId="13" xfId="1" applyNumberFormat="1" applyFont="1" applyFill="1" applyBorder="1" applyAlignment="1">
      <alignment vertical="center" wrapText="1"/>
    </xf>
    <xf numFmtId="0" fontId="40" fillId="2" borderId="13" xfId="0" applyFont="1" applyFill="1" applyBorder="1" applyAlignment="1">
      <alignment vertical="top"/>
    </xf>
    <xf numFmtId="0" fontId="40" fillId="0" borderId="0" xfId="1" applyFont="1" applyAlignment="1" applyProtection="1">
      <alignment horizontal="center" vertical="top" wrapText="1"/>
      <protection hidden="1"/>
    </xf>
    <xf numFmtId="0" fontId="39" fillId="2" borderId="0" xfId="1" applyFont="1" applyFill="1" applyAlignment="1">
      <alignment horizontal="center" vertical="top" wrapText="1"/>
    </xf>
    <xf numFmtId="4" fontId="8" fillId="0" borderId="0" xfId="0" applyNumberFormat="1" applyFont="1"/>
    <xf numFmtId="4" fontId="39" fillId="3" borderId="13" xfId="0" applyNumberFormat="1" applyFont="1" applyFill="1" applyBorder="1" applyAlignment="1" applyProtection="1">
      <alignment vertical="center" wrapText="1"/>
      <protection locked="0"/>
    </xf>
    <xf numFmtId="4" fontId="30" fillId="5" borderId="13" xfId="1" applyNumberFormat="1" applyFont="1" applyFill="1" applyBorder="1" applyAlignment="1">
      <alignment horizontal="right" vertical="top" wrapText="1"/>
    </xf>
    <xf numFmtId="0" fontId="6" fillId="2" borderId="13" xfId="0" applyFont="1" applyFill="1" applyBorder="1" applyAlignment="1">
      <alignment horizontal="right" vertical="top" wrapText="1"/>
    </xf>
    <xf numFmtId="0" fontId="40" fillId="6" borderId="13" xfId="1" applyFont="1" applyFill="1" applyBorder="1" applyAlignment="1">
      <alignment vertical="top" wrapText="1"/>
    </xf>
    <xf numFmtId="4" fontId="40" fillId="2" borderId="13" xfId="1" applyNumberFormat="1" applyFont="1" applyFill="1" applyBorder="1" applyAlignment="1">
      <alignment horizontal="center" vertical="center" wrapText="1"/>
    </xf>
    <xf numFmtId="0" fontId="8" fillId="0" borderId="0" xfId="0" applyFont="1" applyAlignment="1">
      <alignment vertical="center"/>
    </xf>
    <xf numFmtId="0" fontId="5" fillId="2" borderId="13" xfId="0" applyFont="1" applyFill="1" applyBorder="1" applyAlignment="1">
      <alignment horizontal="center" vertical="top" wrapText="1"/>
    </xf>
    <xf numFmtId="0" fontId="8" fillId="0" borderId="14" xfId="0" applyFont="1" applyBorder="1" applyAlignment="1">
      <alignment vertical="top" wrapText="1"/>
    </xf>
    <xf numFmtId="0" fontId="8" fillId="3" borderId="13" xfId="0" applyFont="1" applyFill="1" applyBorder="1" applyAlignment="1" applyProtection="1">
      <alignment vertical="top" wrapText="1"/>
      <protection locked="0"/>
    </xf>
    <xf numFmtId="0" fontId="8" fillId="2" borderId="13" xfId="1" applyFont="1" applyFill="1" applyBorder="1" applyAlignment="1">
      <alignment vertical="top" wrapText="1"/>
    </xf>
    <xf numFmtId="0" fontId="8" fillId="2" borderId="0" xfId="0" applyFont="1" applyFill="1" applyAlignment="1" applyProtection="1">
      <alignment vertical="top" wrapText="1"/>
      <protection locked="0"/>
    </xf>
    <xf numFmtId="0" fontId="5" fillId="0" borderId="0" xfId="0" applyFont="1"/>
    <xf numFmtId="4" fontId="39" fillId="2" borderId="0" xfId="0" applyNumberFormat="1" applyFont="1" applyFill="1" applyAlignment="1">
      <alignment vertical="top"/>
    </xf>
    <xf numFmtId="4" fontId="40" fillId="2" borderId="0" xfId="0" applyNumberFormat="1" applyFont="1" applyFill="1" applyAlignment="1">
      <alignment vertical="top"/>
    </xf>
    <xf numFmtId="0" fontId="39" fillId="0" borderId="21" xfId="1" applyFont="1" applyBorder="1" applyAlignment="1">
      <alignment vertical="center" wrapText="1"/>
    </xf>
    <xf numFmtId="0" fontId="39" fillId="0" borderId="15" xfId="1" applyFont="1" applyBorder="1" applyAlignment="1">
      <alignment horizontal="center" vertical="center" wrapText="1"/>
    </xf>
    <xf numFmtId="0" fontId="39" fillId="0" borderId="22" xfId="1" applyFont="1" applyBorder="1" applyAlignment="1">
      <alignment horizontal="right" vertical="center" wrapText="1"/>
    </xf>
    <xf numFmtId="0" fontId="54" fillId="2" borderId="0" xfId="0" applyFont="1" applyFill="1" applyAlignment="1">
      <alignment vertical="top" wrapText="1"/>
    </xf>
    <xf numFmtId="0" fontId="39" fillId="0" borderId="16" xfId="1" applyFont="1" applyBorder="1" applyAlignment="1">
      <alignment horizontal="center" vertical="center" wrapText="1"/>
    </xf>
    <xf numFmtId="0" fontId="39" fillId="0" borderId="13" xfId="1" applyFont="1" applyBorder="1" applyAlignment="1">
      <alignment vertical="center" wrapText="1"/>
    </xf>
    <xf numFmtId="4" fontId="39" fillId="0" borderId="17" xfId="1" applyNumberFormat="1" applyFont="1" applyBorder="1" applyAlignment="1">
      <alignment horizontal="right" vertical="center"/>
    </xf>
    <xf numFmtId="0" fontId="39" fillId="2" borderId="16" xfId="0" applyFont="1" applyFill="1" applyBorder="1" applyAlignment="1">
      <alignment horizontal="center" vertical="center"/>
    </xf>
    <xf numFmtId="4" fontId="39" fillId="2" borderId="17" xfId="0" applyNumberFormat="1" applyFont="1" applyFill="1" applyBorder="1" applyAlignment="1">
      <alignment vertical="center"/>
    </xf>
    <xf numFmtId="4" fontId="39" fillId="2" borderId="17" xfId="1" applyNumberFormat="1" applyFont="1" applyFill="1" applyBorder="1" applyAlignment="1">
      <alignment horizontal="right" vertical="center"/>
    </xf>
    <xf numFmtId="0" fontId="39" fillId="0" borderId="18" xfId="1" applyFont="1" applyBorder="1" applyAlignment="1">
      <alignment horizontal="center" vertical="center" wrapText="1"/>
    </xf>
    <xf numFmtId="0" fontId="39" fillId="0" borderId="19" xfId="1" applyFont="1" applyBorder="1" applyAlignment="1">
      <alignment vertical="center" wrapText="1"/>
    </xf>
    <xf numFmtId="4" fontId="39" fillId="0" borderId="20" xfId="1" applyNumberFormat="1" applyFont="1" applyBorder="1" applyAlignment="1">
      <alignment horizontal="right" vertical="center"/>
    </xf>
    <xf numFmtId="0" fontId="40" fillId="0" borderId="21" xfId="1" applyFont="1" applyBorder="1" applyAlignment="1">
      <alignment horizontal="center" vertical="center" wrapText="1"/>
    </xf>
    <xf numFmtId="0" fontId="40" fillId="0" borderId="15" xfId="1" applyFont="1" applyBorder="1" applyAlignment="1">
      <alignment horizontal="center" vertical="center" wrapText="1"/>
    </xf>
    <xf numFmtId="0" fontId="40" fillId="0" borderId="22" xfId="1" applyFont="1" applyBorder="1" applyAlignment="1">
      <alignment horizontal="center" vertical="center" wrapText="1"/>
    </xf>
    <xf numFmtId="4" fontId="40" fillId="0" borderId="17" xfId="1" applyNumberFormat="1" applyFont="1" applyBorder="1" applyAlignment="1">
      <alignment horizontal="right" vertical="center"/>
    </xf>
    <xf numFmtId="0" fontId="40" fillId="2" borderId="0" xfId="0" applyFont="1" applyFill="1" applyAlignment="1">
      <alignment horizontal="center" vertical="center"/>
    </xf>
    <xf numFmtId="0" fontId="8" fillId="2" borderId="0" xfId="0" applyFont="1" applyFill="1" applyAlignment="1">
      <alignment vertical="center"/>
    </xf>
    <xf numFmtId="4" fontId="40" fillId="2" borderId="20" xfId="1" applyNumberFormat="1" applyFont="1" applyFill="1" applyBorder="1" applyAlignment="1">
      <alignment horizontal="right" vertical="center"/>
    </xf>
    <xf numFmtId="0" fontId="39" fillId="2" borderId="0" xfId="0" applyFont="1" applyFill="1" applyAlignment="1">
      <alignment horizontal="center" vertical="center"/>
    </xf>
    <xf numFmtId="4" fontId="39" fillId="2" borderId="20" xfId="1" applyNumberFormat="1" applyFont="1" applyFill="1" applyBorder="1" applyAlignment="1">
      <alignment horizontal="right" vertical="center"/>
    </xf>
    <xf numFmtId="0" fontId="39" fillId="2" borderId="0" xfId="0" applyFont="1" applyFill="1"/>
    <xf numFmtId="4" fontId="39" fillId="2" borderId="0" xfId="0" applyNumberFormat="1" applyFont="1" applyFill="1"/>
    <xf numFmtId="0" fontId="34" fillId="2" borderId="13" xfId="1" applyFont="1" applyFill="1" applyBorder="1" applyAlignment="1">
      <alignment vertical="top" wrapText="1"/>
    </xf>
    <xf numFmtId="4" fontId="39" fillId="3" borderId="13" xfId="0" applyNumberFormat="1" applyFont="1" applyFill="1" applyBorder="1" applyAlignment="1" applyProtection="1">
      <alignment horizontal="right" vertical="center" wrapText="1"/>
      <protection locked="0"/>
    </xf>
    <xf numFmtId="4" fontId="40" fillId="2" borderId="13" xfId="1" applyNumberFormat="1" applyFont="1" applyFill="1" applyBorder="1" applyAlignment="1">
      <alignment horizontal="right" vertical="center" wrapText="1"/>
    </xf>
    <xf numFmtId="4" fontId="9" fillId="6" borderId="13" xfId="0" applyNumberFormat="1" applyFont="1" applyFill="1" applyBorder="1" applyAlignment="1">
      <alignment horizontal="right" vertical="center" wrapText="1"/>
    </xf>
    <xf numFmtId="4" fontId="9" fillId="2" borderId="0" xfId="1" applyNumberFormat="1" applyFont="1" applyFill="1" applyAlignment="1">
      <alignment vertical="top"/>
    </xf>
    <xf numFmtId="4" fontId="9" fillId="6" borderId="13" xfId="1" applyNumberFormat="1" applyFont="1" applyFill="1" applyBorder="1" applyAlignment="1">
      <alignment vertical="top" wrapText="1"/>
    </xf>
    <xf numFmtId="0" fontId="9" fillId="2" borderId="0" xfId="0" applyFont="1" applyFill="1" applyAlignment="1">
      <alignment vertical="top"/>
    </xf>
    <xf numFmtId="4" fontId="40" fillId="2" borderId="0" xfId="1" applyNumberFormat="1" applyFont="1" applyFill="1" applyAlignment="1">
      <alignment vertical="top" wrapText="1"/>
    </xf>
    <xf numFmtId="0" fontId="40" fillId="2" borderId="13" xfId="0" applyFont="1" applyFill="1" applyBorder="1" applyAlignment="1">
      <alignment vertical="top" wrapText="1"/>
    </xf>
    <xf numFmtId="0" fontId="40" fillId="2" borderId="13" xfId="0" applyFont="1" applyFill="1" applyBorder="1" applyAlignment="1">
      <alignment horizontal="center" vertical="top" wrapText="1"/>
    </xf>
    <xf numFmtId="0" fontId="34" fillId="2" borderId="13" xfId="1" applyFont="1" applyFill="1" applyBorder="1" applyAlignment="1">
      <alignment horizontal="left" vertical="top" wrapText="1"/>
    </xf>
    <xf numFmtId="4" fontId="9" fillId="0" borderId="13" xfId="0" applyNumberFormat="1" applyFont="1" applyBorder="1" applyAlignment="1">
      <alignment horizontal="center" vertical="top" wrapText="1"/>
    </xf>
    <xf numFmtId="164" fontId="9" fillId="0" borderId="13" xfId="0" applyNumberFormat="1" applyFont="1" applyBorder="1" applyAlignment="1">
      <alignment horizontal="center" vertical="top" wrapText="1"/>
    </xf>
    <xf numFmtId="0" fontId="23" fillId="3" borderId="0" xfId="0" applyFont="1" applyFill="1" applyProtection="1">
      <protection locked="0"/>
    </xf>
    <xf numFmtId="4" fontId="8" fillId="0" borderId="13" xfId="0" applyNumberFormat="1" applyFont="1" applyBorder="1" applyAlignment="1">
      <alignment horizontal="center" vertical="top" wrapText="1"/>
    </xf>
    <xf numFmtId="0" fontId="50" fillId="2" borderId="0" xfId="0" applyFont="1" applyFill="1" applyProtection="1">
      <protection hidden="1"/>
    </xf>
    <xf numFmtId="0" fontId="51" fillId="2" borderId="0" xfId="0" applyFont="1" applyFill="1" applyAlignment="1" applyProtection="1">
      <alignment horizontal="justify" vertical="center" wrapText="1"/>
      <protection hidden="1"/>
    </xf>
    <xf numFmtId="0" fontId="50" fillId="2" borderId="0" xfId="0" applyFont="1" applyFill="1" applyAlignment="1" applyProtection="1">
      <alignment horizontal="center"/>
      <protection hidden="1"/>
    </xf>
    <xf numFmtId="9" fontId="52" fillId="2" borderId="0" xfId="0" applyNumberFormat="1" applyFont="1" applyFill="1" applyAlignment="1" applyProtection="1">
      <alignment horizontal="justify" vertical="center" wrapText="1"/>
      <protection hidden="1"/>
    </xf>
    <xf numFmtId="3" fontId="50" fillId="2" borderId="0" xfId="2" applyNumberFormat="1" applyFont="1" applyFill="1" applyBorder="1" applyAlignment="1" applyProtection="1">
      <alignment horizontal="center"/>
      <protection hidden="1"/>
    </xf>
    <xf numFmtId="3" fontId="50" fillId="2" borderId="0" xfId="0" applyNumberFormat="1" applyFont="1" applyFill="1" applyAlignment="1" applyProtection="1">
      <alignment horizontal="center"/>
      <protection hidden="1"/>
    </xf>
    <xf numFmtId="9" fontId="50" fillId="2" borderId="0" xfId="2" applyFont="1" applyFill="1" applyBorder="1" applyProtection="1">
      <protection hidden="1"/>
    </xf>
    <xf numFmtId="0" fontId="53" fillId="2" borderId="0" xfId="0" applyFont="1" applyFill="1" applyAlignment="1" applyProtection="1">
      <alignment horizontal="justify" vertical="center" wrapText="1"/>
      <protection hidden="1"/>
    </xf>
    <xf numFmtId="9" fontId="50" fillId="2" borderId="0" xfId="0" applyNumberFormat="1" applyFont="1" applyFill="1" applyProtection="1">
      <protection hidden="1"/>
    </xf>
    <xf numFmtId="3" fontId="50" fillId="2" borderId="0" xfId="0" applyNumberFormat="1" applyFont="1" applyFill="1" applyAlignment="1" applyProtection="1">
      <alignment horizontal="center" vertical="center"/>
      <protection hidden="1"/>
    </xf>
    <xf numFmtId="0" fontId="56" fillId="5" borderId="0" xfId="0" applyFont="1" applyFill="1"/>
    <xf numFmtId="4" fontId="39" fillId="2" borderId="13" xfId="0" applyNumberFormat="1" applyFont="1" applyFill="1" applyBorder="1" applyAlignment="1">
      <alignment horizontal="right" vertical="center" wrapText="1"/>
    </xf>
    <xf numFmtId="4" fontId="39" fillId="2" borderId="13" xfId="0" applyNumberFormat="1" applyFont="1" applyFill="1" applyBorder="1" applyAlignment="1">
      <alignment vertical="center" wrapText="1"/>
    </xf>
    <xf numFmtId="4" fontId="39" fillId="3" borderId="13" xfId="0" applyNumberFormat="1" applyFont="1" applyFill="1" applyBorder="1" applyAlignment="1" applyProtection="1">
      <alignment vertical="center"/>
      <protection locked="0"/>
    </xf>
    <xf numFmtId="0" fontId="9" fillId="2" borderId="3" xfId="1" applyFont="1" applyFill="1" applyBorder="1" applyAlignment="1">
      <alignment horizontal="center" vertical="top" wrapText="1"/>
    </xf>
    <xf numFmtId="0" fontId="9" fillId="2" borderId="5" xfId="1" applyFont="1" applyFill="1" applyBorder="1" applyAlignment="1">
      <alignment horizontal="center" vertical="top" wrapText="1"/>
    </xf>
    <xf numFmtId="4" fontId="9" fillId="2" borderId="13" xfId="0" applyNumberFormat="1" applyFont="1" applyFill="1" applyBorder="1" applyAlignment="1">
      <alignment horizontal="right" vertical="center" wrapText="1"/>
    </xf>
    <xf numFmtId="4" fontId="9" fillId="2" borderId="13" xfId="1" applyNumberFormat="1" applyFont="1" applyFill="1" applyBorder="1" applyAlignment="1">
      <alignment vertical="top" wrapText="1"/>
    </xf>
    <xf numFmtId="49" fontId="39" fillId="2" borderId="0" xfId="1" applyNumberFormat="1" applyFont="1" applyFill="1" applyAlignment="1">
      <alignment vertical="top"/>
    </xf>
    <xf numFmtId="49" fontId="39" fillId="2" borderId="0" xfId="1" applyNumberFormat="1" applyFont="1" applyFill="1" applyAlignment="1">
      <alignment horizontal="center" vertical="top"/>
    </xf>
    <xf numFmtId="0" fontId="39" fillId="2" borderId="0" xfId="1" applyFont="1" applyFill="1" applyAlignment="1">
      <alignment vertical="top" wrapText="1"/>
    </xf>
    <xf numFmtId="9" fontId="39" fillId="2" borderId="0" xfId="2" applyFont="1" applyFill="1" applyBorder="1" applyAlignment="1" applyProtection="1">
      <alignment horizontal="center" vertical="top"/>
    </xf>
    <xf numFmtId="0" fontId="57" fillId="0" borderId="13" xfId="1" applyFont="1" applyBorder="1" applyAlignment="1" applyProtection="1">
      <alignment vertical="top"/>
      <protection hidden="1"/>
    </xf>
    <xf numFmtId="4" fontId="37" fillId="2" borderId="13" xfId="1" applyNumberFormat="1" applyFont="1" applyFill="1" applyBorder="1" applyAlignment="1">
      <alignment vertical="top" wrapText="1"/>
    </xf>
    <xf numFmtId="4" fontId="8" fillId="3" borderId="13" xfId="0" applyNumberFormat="1" applyFont="1" applyFill="1" applyBorder="1" applyAlignment="1">
      <alignment horizontal="center" vertical="top" wrapText="1"/>
    </xf>
    <xf numFmtId="4" fontId="8" fillId="3" borderId="13" xfId="0" applyNumberFormat="1" applyFont="1" applyFill="1" applyBorder="1"/>
    <xf numFmtId="0" fontId="43" fillId="3" borderId="13" xfId="0" applyFont="1" applyFill="1" applyBorder="1" applyAlignment="1" applyProtection="1">
      <alignment vertical="top" wrapText="1"/>
      <protection locked="0"/>
    </xf>
    <xf numFmtId="4" fontId="43" fillId="3" borderId="13" xfId="0" applyNumberFormat="1" applyFont="1" applyFill="1" applyBorder="1" applyAlignment="1" applyProtection="1">
      <alignment vertical="top" wrapText="1"/>
      <protection locked="0"/>
    </xf>
    <xf numFmtId="3" fontId="43" fillId="3" borderId="13" xfId="0" applyNumberFormat="1" applyFont="1" applyFill="1" applyBorder="1" applyAlignment="1" applyProtection="1">
      <alignment vertical="top" wrapText="1"/>
      <protection locked="0"/>
    </xf>
    <xf numFmtId="4" fontId="43" fillId="2" borderId="13" xfId="0" applyNumberFormat="1" applyFont="1" applyFill="1" applyBorder="1" applyAlignment="1">
      <alignment vertical="top" wrapText="1"/>
    </xf>
    <xf numFmtId="4" fontId="15" fillId="8" borderId="13" xfId="0" applyNumberFormat="1" applyFont="1" applyFill="1" applyBorder="1" applyAlignment="1" applyProtection="1">
      <alignment vertical="top" wrapText="1"/>
      <protection locked="0"/>
    </xf>
    <xf numFmtId="3" fontId="43" fillId="2" borderId="13" xfId="0" applyNumberFormat="1" applyFont="1" applyFill="1" applyBorder="1" applyAlignment="1">
      <alignment vertical="top" wrapText="1"/>
    </xf>
    <xf numFmtId="0" fontId="14" fillId="0" borderId="0" xfId="0" applyFont="1"/>
    <xf numFmtId="0" fontId="15" fillId="2" borderId="0" xfId="1" applyFont="1" applyFill="1" applyAlignment="1">
      <alignment horizontal="center" vertical="top" wrapText="1"/>
    </xf>
    <xf numFmtId="0" fontId="14" fillId="2" borderId="0" xfId="0" applyFont="1" applyFill="1"/>
    <xf numFmtId="0" fontId="15" fillId="0" borderId="13" xfId="0" applyFont="1" applyBorder="1" applyAlignment="1">
      <alignment horizontal="center" vertical="center" wrapText="1"/>
    </xf>
    <xf numFmtId="3" fontId="15" fillId="0" borderId="13" xfId="0" applyNumberFormat="1" applyFont="1" applyBorder="1" applyAlignment="1">
      <alignment horizontal="center" vertical="center" wrapText="1"/>
    </xf>
    <xf numFmtId="3" fontId="15" fillId="0" borderId="3" xfId="0" applyNumberFormat="1" applyFont="1" applyBorder="1" applyAlignment="1">
      <alignment horizontal="center" vertical="center" wrapText="1"/>
    </xf>
    <xf numFmtId="4" fontId="16" fillId="0" borderId="6" xfId="1" applyNumberFormat="1" applyFont="1" applyBorder="1" applyAlignment="1">
      <alignment vertical="center"/>
    </xf>
    <xf numFmtId="4" fontId="16" fillId="0" borderId="0" xfId="1" applyNumberFormat="1" applyFont="1" applyAlignment="1">
      <alignment vertical="center"/>
    </xf>
    <xf numFmtId="0" fontId="16" fillId="8" borderId="13" xfId="0" applyFont="1" applyFill="1" applyBorder="1"/>
    <xf numFmtId="4" fontId="16" fillId="8" borderId="13" xfId="0" applyNumberFormat="1" applyFont="1" applyFill="1" applyBorder="1"/>
    <xf numFmtId="3" fontId="16" fillId="8" borderId="13" xfId="0" applyNumberFormat="1" applyFont="1" applyFill="1" applyBorder="1"/>
    <xf numFmtId="4" fontId="16" fillId="2" borderId="13" xfId="0" applyNumberFormat="1" applyFont="1" applyFill="1" applyBorder="1"/>
    <xf numFmtId="4" fontId="14" fillId="0" borderId="13" xfId="0" applyNumberFormat="1" applyFont="1" applyBorder="1"/>
    <xf numFmtId="3" fontId="14" fillId="0" borderId="13" xfId="0" applyNumberFormat="1" applyFont="1" applyBorder="1"/>
    <xf numFmtId="0" fontId="14" fillId="0" borderId="13" xfId="0" applyFont="1" applyBorder="1"/>
    <xf numFmtId="0" fontId="16" fillId="0" borderId="13" xfId="0" applyFont="1" applyBorder="1"/>
    <xf numFmtId="3" fontId="16" fillId="6" borderId="13" xfId="0" applyNumberFormat="1" applyFont="1" applyFill="1" applyBorder="1" applyAlignment="1">
      <alignment horizontal="right" vertical="top" wrapText="1"/>
    </xf>
    <xf numFmtId="0" fontId="39" fillId="2" borderId="13" xfId="1" applyFont="1" applyFill="1" applyBorder="1" applyAlignment="1" applyProtection="1">
      <alignment vertical="top" wrapText="1"/>
      <protection hidden="1"/>
    </xf>
    <xf numFmtId="4" fontId="39" fillId="3" borderId="13" xfId="0" applyNumberFormat="1" applyFont="1" applyFill="1" applyBorder="1" applyAlignment="1" applyProtection="1">
      <alignment horizontal="right" vertical="center" wrapText="1"/>
      <protection hidden="1"/>
    </xf>
    <xf numFmtId="4" fontId="40" fillId="2" borderId="13" xfId="0" applyNumberFormat="1" applyFont="1" applyFill="1" applyBorder="1" applyAlignment="1" applyProtection="1">
      <alignment vertical="center"/>
      <protection hidden="1"/>
    </xf>
    <xf numFmtId="4" fontId="39" fillId="2" borderId="0" xfId="1" applyNumberFormat="1" applyFont="1" applyFill="1" applyAlignment="1" applyProtection="1">
      <alignment vertical="top"/>
      <protection hidden="1"/>
    </xf>
    <xf numFmtId="4" fontId="39" fillId="2" borderId="13" xfId="1" applyNumberFormat="1" applyFont="1" applyFill="1" applyBorder="1" applyAlignment="1" applyProtection="1">
      <alignment vertical="top" wrapText="1"/>
      <protection hidden="1"/>
    </xf>
    <xf numFmtId="4" fontId="39" fillId="3" borderId="13" xfId="0" applyNumberFormat="1" applyFont="1" applyFill="1" applyBorder="1" applyAlignment="1" applyProtection="1">
      <alignment vertical="center"/>
      <protection hidden="1"/>
    </xf>
    <xf numFmtId="4" fontId="39" fillId="2" borderId="13" xfId="0" applyNumberFormat="1" applyFont="1" applyFill="1" applyBorder="1" applyAlignment="1" applyProtection="1">
      <alignment vertical="top"/>
      <protection hidden="1"/>
    </xf>
    <xf numFmtId="0" fontId="39" fillId="2" borderId="13" xfId="0" applyFont="1" applyFill="1" applyBorder="1" applyAlignment="1" applyProtection="1">
      <alignment horizontal="center" vertical="top"/>
      <protection hidden="1"/>
    </xf>
    <xf numFmtId="0" fontId="39" fillId="2" borderId="0" xfId="0" applyFont="1" applyFill="1" applyAlignment="1" applyProtection="1">
      <alignment vertical="top"/>
      <protection hidden="1"/>
    </xf>
    <xf numFmtId="0" fontId="60" fillId="0" borderId="13" xfId="0" applyFont="1" applyBorder="1" applyAlignment="1">
      <alignment horizontal="left" vertical="top" wrapText="1"/>
    </xf>
    <xf numFmtId="4" fontId="8" fillId="2" borderId="13" xfId="0" applyNumberFormat="1" applyFont="1" applyFill="1" applyBorder="1" applyProtection="1">
      <protection hidden="1"/>
    </xf>
    <xf numFmtId="0" fontId="34" fillId="0" borderId="6" xfId="0" applyFont="1" applyBorder="1" applyAlignment="1">
      <alignment vertical="top" wrapText="1"/>
    </xf>
    <xf numFmtId="0" fontId="34" fillId="0" borderId="0" xfId="0" applyFont="1" applyAlignment="1">
      <alignment vertical="top" wrapText="1"/>
    </xf>
    <xf numFmtId="0" fontId="61" fillId="0" borderId="35" xfId="0" applyFont="1" applyBorder="1" applyAlignment="1">
      <alignment horizontal="center" vertical="center" wrapText="1"/>
    </xf>
    <xf numFmtId="0" fontId="63" fillId="0" borderId="0" xfId="0" applyFont="1"/>
    <xf numFmtId="0" fontId="62" fillId="0" borderId="36" xfId="0" applyFont="1" applyBorder="1" applyAlignment="1">
      <alignment horizontal="center" vertical="center" wrapText="1"/>
    </xf>
    <xf numFmtId="0" fontId="64" fillId="0" borderId="36" xfId="0" applyFont="1" applyBorder="1" applyAlignment="1">
      <alignment horizontal="center" vertical="center" wrapText="1"/>
    </xf>
    <xf numFmtId="0" fontId="64" fillId="0" borderId="2" xfId="0" applyFont="1" applyBorder="1" applyAlignment="1">
      <alignment horizontal="center" vertical="center" wrapText="1"/>
    </xf>
    <xf numFmtId="0" fontId="65" fillId="0" borderId="37" xfId="0" applyFont="1" applyBorder="1" applyAlignment="1">
      <alignment horizontal="center" vertical="center" wrapText="1"/>
    </xf>
    <xf numFmtId="0" fontId="65" fillId="0" borderId="1" xfId="0" applyFont="1" applyBorder="1" applyAlignment="1">
      <alignment horizontal="center" vertical="center" wrapText="1"/>
    </xf>
    <xf numFmtId="0" fontId="63" fillId="0" borderId="13" xfId="0" applyFont="1" applyBorder="1"/>
    <xf numFmtId="4" fontId="64" fillId="0" borderId="13" xfId="0" applyNumberFormat="1" applyFont="1" applyBorder="1" applyAlignment="1">
      <alignment vertical="center" wrapText="1"/>
    </xf>
    <xf numFmtId="0" fontId="64" fillId="0" borderId="13" xfId="0" applyFont="1" applyBorder="1" applyAlignment="1">
      <alignment vertical="center" wrapText="1"/>
    </xf>
    <xf numFmtId="0" fontId="66" fillId="0" borderId="0" xfId="0" applyFont="1" applyAlignment="1">
      <alignment horizontal="center" vertical="center"/>
    </xf>
    <xf numFmtId="0" fontId="66" fillId="0" borderId="0" xfId="0" applyFont="1"/>
    <xf numFmtId="0" fontId="20" fillId="2" borderId="0" xfId="0" applyFont="1" applyFill="1" applyAlignment="1">
      <alignment horizontal="left" vertical="top" wrapText="1"/>
    </xf>
    <xf numFmtId="0" fontId="8" fillId="2" borderId="0" xfId="0" applyFont="1" applyFill="1" applyAlignment="1">
      <alignment horizontal="left" vertical="top" wrapText="1"/>
    </xf>
    <xf numFmtId="0" fontId="34" fillId="2" borderId="0" xfId="1" applyFont="1" applyFill="1" applyAlignment="1">
      <alignment vertical="top" wrapText="1"/>
    </xf>
    <xf numFmtId="0" fontId="19" fillId="0" borderId="0" xfId="3" applyFont="1" applyAlignment="1">
      <alignment horizontal="left" vertical="center" wrapText="1"/>
    </xf>
    <xf numFmtId="0" fontId="11" fillId="0" borderId="28" xfId="0" applyFont="1" applyBorder="1" applyAlignment="1">
      <alignment horizontal="justify" vertical="center" wrapText="1"/>
    </xf>
    <xf numFmtId="0" fontId="11" fillId="0" borderId="31" xfId="0" applyFont="1" applyBorder="1" applyAlignment="1">
      <alignment horizontal="justify" vertical="center" wrapText="1"/>
    </xf>
    <xf numFmtId="0" fontId="6" fillId="2" borderId="13" xfId="0" applyFont="1" applyFill="1" applyBorder="1" applyAlignment="1" applyProtection="1">
      <alignment horizontal="center" vertical="center" wrapText="1"/>
      <protection locked="0"/>
    </xf>
    <xf numFmtId="0" fontId="6" fillId="2" borderId="13" xfId="0" applyFont="1" applyFill="1" applyBorder="1" applyAlignment="1" applyProtection="1">
      <alignment horizontal="center" vertical="center"/>
      <protection locked="0"/>
    </xf>
    <xf numFmtId="0" fontId="29" fillId="2" borderId="0" xfId="0" applyFont="1" applyFill="1" applyAlignment="1" applyProtection="1">
      <alignment horizontal="center" vertical="center"/>
      <protection locked="0"/>
    </xf>
    <xf numFmtId="0" fontId="29" fillId="2" borderId="7" xfId="0" applyFont="1" applyFill="1" applyBorder="1" applyAlignment="1" applyProtection="1">
      <alignment horizontal="center" vertical="center"/>
      <protection locked="0"/>
    </xf>
    <xf numFmtId="0" fontId="6" fillId="2" borderId="10" xfId="0" applyFont="1" applyFill="1" applyBorder="1" applyAlignment="1" applyProtection="1">
      <alignment horizontal="center" vertical="center"/>
      <protection locked="0"/>
    </xf>
    <xf numFmtId="0" fontId="6" fillId="2" borderId="12" xfId="0" applyFont="1" applyFill="1" applyBorder="1" applyAlignment="1" applyProtection="1">
      <alignment horizontal="center" vertical="center"/>
      <protection locked="0"/>
    </xf>
    <xf numFmtId="0" fontId="6" fillId="2" borderId="23" xfId="0" applyFont="1" applyFill="1" applyBorder="1" applyAlignment="1" applyProtection="1">
      <alignment horizontal="center" vertical="center"/>
      <protection locked="0"/>
    </xf>
    <xf numFmtId="0" fontId="6" fillId="2" borderId="9" xfId="0" applyFont="1" applyFill="1" applyBorder="1" applyAlignment="1" applyProtection="1">
      <alignment horizontal="center" vertical="center"/>
      <protection locked="0"/>
    </xf>
    <xf numFmtId="0" fontId="22" fillId="0" borderId="0" xfId="0" applyFont="1" applyAlignment="1">
      <alignment horizontal="left" vertical="top" wrapText="1"/>
    </xf>
    <xf numFmtId="0" fontId="23" fillId="2" borderId="0" xfId="0" applyFont="1" applyFill="1" applyAlignment="1">
      <alignment horizontal="left" vertical="top" wrapText="1"/>
    </xf>
    <xf numFmtId="0" fontId="5" fillId="2" borderId="0" xfId="0" applyFont="1" applyFill="1" applyAlignment="1">
      <alignment horizontal="left" vertical="center" wrapText="1"/>
    </xf>
    <xf numFmtId="0" fontId="59" fillId="2" borderId="0" xfId="0" applyFont="1" applyFill="1" applyAlignment="1">
      <alignment horizontal="left" vertical="top" wrapText="1"/>
    </xf>
    <xf numFmtId="0" fontId="21" fillId="0" borderId="0" xfId="0" applyFont="1" applyAlignment="1">
      <alignment vertical="top" wrapText="1"/>
    </xf>
    <xf numFmtId="0" fontId="34" fillId="2" borderId="0" xfId="1" applyFont="1" applyFill="1" applyAlignment="1">
      <alignment horizontal="left" vertical="top" wrapText="1"/>
    </xf>
    <xf numFmtId="0" fontId="23" fillId="0" borderId="0" xfId="0" applyFont="1" applyAlignment="1">
      <alignment horizontal="left"/>
    </xf>
    <xf numFmtId="0" fontId="20" fillId="0" borderId="0" xfId="0" applyFont="1" applyAlignment="1">
      <alignment horizontal="left" vertical="top" wrapText="1"/>
    </xf>
    <xf numFmtId="0" fontId="23" fillId="0" borderId="0" xfId="0" applyFont="1" applyAlignment="1">
      <alignment horizontal="left" vertical="top" wrapText="1"/>
    </xf>
    <xf numFmtId="0" fontId="8" fillId="0" borderId="0" xfId="0" applyFont="1" applyAlignment="1">
      <alignment horizontal="left" vertical="top" wrapText="1"/>
    </xf>
    <xf numFmtId="0" fontId="9" fillId="3" borderId="13" xfId="0" applyFont="1" applyFill="1" applyBorder="1" applyAlignment="1" applyProtection="1">
      <alignment horizontal="center" vertical="center" wrapText="1"/>
      <protection locked="0"/>
    </xf>
    <xf numFmtId="0" fontId="9" fillId="2" borderId="0" xfId="0" applyFont="1" applyFill="1" applyAlignment="1">
      <alignment horizontal="center" vertical="center" wrapText="1"/>
    </xf>
    <xf numFmtId="0" fontId="9" fillId="2" borderId="0" xfId="0" applyFont="1" applyFill="1" applyAlignment="1">
      <alignment horizontal="center"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8" xfId="0" applyFont="1" applyFill="1" applyBorder="1" applyAlignment="1">
      <alignment horizontal="left" vertical="top" wrapText="1"/>
    </xf>
    <xf numFmtId="4" fontId="42" fillId="0" borderId="0" xfId="0" applyNumberFormat="1" applyFont="1" applyAlignment="1">
      <alignment horizontal="left" vertical="top" wrapText="1"/>
    </xf>
    <xf numFmtId="4" fontId="41" fillId="0" borderId="0" xfId="0" applyNumberFormat="1" applyFont="1" applyAlignment="1">
      <alignment horizontal="left" vertical="top" wrapText="1"/>
    </xf>
    <xf numFmtId="4" fontId="41" fillId="0" borderId="7" xfId="0" applyNumberFormat="1" applyFont="1" applyBorder="1" applyAlignment="1">
      <alignment horizontal="left" vertical="top" wrapText="1"/>
    </xf>
    <xf numFmtId="0" fontId="41" fillId="0" borderId="0" xfId="0" applyFont="1" applyAlignment="1">
      <alignment horizontal="left" vertical="top" wrapText="1"/>
    </xf>
    <xf numFmtId="0" fontId="41" fillId="0" borderId="4" xfId="0" applyFont="1" applyBorder="1" applyAlignment="1">
      <alignment horizontal="left" vertical="top" wrapText="1"/>
    </xf>
    <xf numFmtId="0" fontId="41" fillId="0" borderId="5" xfId="0" applyFont="1" applyBorder="1" applyAlignment="1">
      <alignment horizontal="left" vertical="top" wrapText="1"/>
    </xf>
    <xf numFmtId="0" fontId="42" fillId="0" borderId="0" xfId="0" applyFont="1" applyAlignment="1">
      <alignment horizontal="left" vertical="top" wrapText="1"/>
    </xf>
    <xf numFmtId="0" fontId="42" fillId="0" borderId="7" xfId="0" applyFont="1" applyBorder="1" applyAlignment="1">
      <alignment horizontal="left" vertical="top" wrapText="1"/>
    </xf>
    <xf numFmtId="0" fontId="44" fillId="0" borderId="0" xfId="0" applyFont="1" applyAlignment="1">
      <alignment horizontal="center" vertical="top" wrapText="1"/>
    </xf>
    <xf numFmtId="0" fontId="16" fillId="0" borderId="0" xfId="0" applyFont="1" applyAlignment="1">
      <alignment horizontal="center" vertical="top" wrapText="1"/>
    </xf>
    <xf numFmtId="0" fontId="9" fillId="2" borderId="25"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34" xfId="0" applyFont="1" applyFill="1" applyBorder="1" applyAlignment="1">
      <alignment horizontal="center" vertical="center" wrapText="1"/>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4" fontId="41" fillId="0" borderId="0" xfId="0" applyNumberFormat="1" applyFont="1" applyAlignment="1">
      <alignment horizontal="left" vertical="top"/>
    </xf>
    <xf numFmtId="0" fontId="42" fillId="6" borderId="11" xfId="0" applyFont="1" applyFill="1" applyBorder="1" applyAlignment="1">
      <alignment horizontal="left" vertical="top" wrapText="1"/>
    </xf>
    <xf numFmtId="0" fontId="42" fillId="6" borderId="12" xfId="0" applyFont="1" applyFill="1" applyBorder="1" applyAlignment="1">
      <alignment horizontal="left" vertical="top" wrapText="1"/>
    </xf>
    <xf numFmtId="0" fontId="41" fillId="3" borderId="0" xfId="0" applyFont="1" applyFill="1" applyAlignment="1">
      <alignment horizontal="left" vertical="top" wrapText="1"/>
    </xf>
    <xf numFmtId="0" fontId="41" fillId="3" borderId="7" xfId="0" applyFont="1" applyFill="1" applyBorder="1" applyAlignment="1">
      <alignment horizontal="left" vertical="top" wrapText="1"/>
    </xf>
    <xf numFmtId="0" fontId="41" fillId="0" borderId="11" xfId="0" applyFont="1" applyBorder="1" applyAlignment="1">
      <alignment horizontal="left" vertical="top" wrapText="1"/>
    </xf>
    <xf numFmtId="4" fontId="48" fillId="0" borderId="0" xfId="0" applyNumberFormat="1" applyFont="1" applyAlignment="1">
      <alignment horizontal="left" vertical="top" wrapText="1"/>
    </xf>
    <xf numFmtId="4" fontId="49" fillId="0" borderId="0" xfId="0" applyNumberFormat="1" applyFont="1" applyAlignment="1">
      <alignment horizontal="left" vertical="top" wrapText="1"/>
    </xf>
    <xf numFmtId="0" fontId="41" fillId="6" borderId="4" xfId="0" applyFont="1" applyFill="1" applyBorder="1" applyAlignment="1">
      <alignment horizontal="left" vertical="top" wrapText="1"/>
    </xf>
    <xf numFmtId="0" fontId="41" fillId="6" borderId="5" xfId="0" applyFont="1" applyFill="1" applyBorder="1" applyAlignment="1">
      <alignment horizontal="left" vertical="top" wrapText="1"/>
    </xf>
    <xf numFmtId="49" fontId="40" fillId="2" borderId="13" xfId="0" applyNumberFormat="1" applyFont="1" applyFill="1" applyBorder="1" applyAlignment="1">
      <alignment horizontal="left" vertical="top" wrapText="1"/>
    </xf>
    <xf numFmtId="0" fontId="40" fillId="2" borderId="13" xfId="1" applyFont="1" applyFill="1" applyBorder="1" applyAlignment="1">
      <alignment vertical="top" wrapText="1"/>
    </xf>
    <xf numFmtId="49" fontId="40" fillId="2" borderId="13" xfId="1" applyNumberFormat="1" applyFont="1" applyFill="1" applyBorder="1" applyAlignment="1">
      <alignment horizontal="center" vertical="top" wrapText="1"/>
    </xf>
    <xf numFmtId="0" fontId="40" fillId="6" borderId="13" xfId="1" applyFont="1" applyFill="1" applyBorder="1" applyAlignment="1">
      <alignment horizontal="left" vertical="top" wrapText="1"/>
    </xf>
    <xf numFmtId="0" fontId="39" fillId="2" borderId="0" xfId="1" applyFont="1" applyFill="1" applyAlignment="1">
      <alignment horizontal="center" vertical="top" wrapText="1"/>
    </xf>
    <xf numFmtId="0" fontId="55" fillId="2" borderId="8" xfId="0" applyFont="1" applyFill="1" applyBorder="1" applyAlignment="1">
      <alignment horizontal="center" vertical="top" wrapText="1"/>
    </xf>
    <xf numFmtId="0" fontId="40" fillId="2" borderId="3" xfId="0" applyFont="1" applyFill="1" applyBorder="1" applyAlignment="1">
      <alignment horizontal="center" vertical="center" wrapText="1"/>
    </xf>
    <xf numFmtId="0" fontId="40" fillId="2" borderId="4" xfId="0" applyFont="1" applyFill="1" applyBorder="1" applyAlignment="1">
      <alignment horizontal="center" vertical="center" wrapText="1"/>
    </xf>
    <xf numFmtId="0" fontId="40" fillId="2" borderId="5" xfId="0" applyFont="1" applyFill="1" applyBorder="1" applyAlignment="1">
      <alignment horizontal="center" vertical="center" wrapText="1"/>
    </xf>
    <xf numFmtId="49" fontId="40" fillId="2" borderId="13" xfId="1" applyNumberFormat="1" applyFont="1" applyFill="1" applyBorder="1" applyAlignment="1">
      <alignment horizontal="center" vertical="center" wrapText="1"/>
    </xf>
    <xf numFmtId="4" fontId="40" fillId="2" borderId="13" xfId="1" applyNumberFormat="1" applyFont="1" applyFill="1" applyBorder="1" applyAlignment="1">
      <alignment horizontal="center" vertical="center" wrapText="1"/>
    </xf>
    <xf numFmtId="0" fontId="40" fillId="2" borderId="13" xfId="0" applyFont="1" applyFill="1" applyBorder="1" applyAlignment="1">
      <alignment horizontal="center" vertical="top"/>
    </xf>
    <xf numFmtId="0" fontId="37" fillId="2" borderId="13" xfId="1" applyFont="1" applyFill="1" applyBorder="1" applyAlignment="1">
      <alignment horizontal="left" vertical="top" wrapText="1"/>
    </xf>
    <xf numFmtId="0" fontId="9" fillId="6" borderId="3" xfId="1" applyFont="1" applyFill="1" applyBorder="1" applyAlignment="1">
      <alignment horizontal="center" vertical="top" wrapText="1"/>
    </xf>
    <xf numFmtId="0" fontId="9" fillId="6" borderId="5" xfId="1" applyFont="1" applyFill="1" applyBorder="1" applyAlignment="1">
      <alignment horizontal="center" vertical="top" wrapText="1"/>
    </xf>
    <xf numFmtId="0" fontId="9" fillId="6" borderId="13" xfId="1" applyFont="1" applyFill="1" applyBorder="1" applyAlignment="1">
      <alignment horizontal="center" vertical="top" wrapText="1"/>
    </xf>
    <xf numFmtId="0" fontId="40" fillId="4" borderId="13" xfId="1" applyFont="1" applyFill="1" applyBorder="1" applyAlignment="1">
      <alignment vertical="top" wrapText="1"/>
    </xf>
    <xf numFmtId="0" fontId="40" fillId="6" borderId="13" xfId="1" applyFont="1" applyFill="1" applyBorder="1" applyAlignment="1">
      <alignment vertical="top" wrapText="1"/>
    </xf>
    <xf numFmtId="0" fontId="62" fillId="0" borderId="28"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32" xfId="0" applyFont="1" applyBorder="1" applyAlignment="1">
      <alignment horizontal="center" vertical="center" wrapText="1"/>
    </xf>
    <xf numFmtId="0" fontId="62" fillId="0" borderId="2" xfId="0" applyFont="1" applyBorder="1" applyAlignment="1">
      <alignment horizontal="center" vertical="center" wrapText="1"/>
    </xf>
    <xf numFmtId="0" fontId="61" fillId="0" borderId="35" xfId="0" applyFont="1" applyBorder="1" applyAlignment="1">
      <alignment horizontal="center" vertical="center" wrapText="1"/>
    </xf>
    <xf numFmtId="0" fontId="61" fillId="0" borderId="36" xfId="0" applyFont="1" applyBorder="1" applyAlignment="1">
      <alignment horizontal="center" vertical="center" wrapText="1"/>
    </xf>
    <xf numFmtId="0" fontId="38" fillId="0" borderId="13" xfId="0" applyFont="1" applyBorder="1" applyAlignment="1">
      <alignment vertical="center"/>
    </xf>
    <xf numFmtId="0" fontId="8" fillId="0" borderId="13" xfId="0" applyFont="1" applyBorder="1" applyAlignment="1">
      <alignment vertical="center" wrapText="1"/>
    </xf>
    <xf numFmtId="0" fontId="8" fillId="0" borderId="13" xfId="0" applyFont="1" applyBorder="1" applyAlignment="1">
      <alignment vertical="center"/>
    </xf>
    <xf numFmtId="0" fontId="38" fillId="0" borderId="10" xfId="0" applyFont="1" applyBorder="1" applyAlignment="1">
      <alignment horizontal="center" vertical="center"/>
    </xf>
    <xf numFmtId="0" fontId="38" fillId="0" borderId="12" xfId="0" applyFont="1" applyBorder="1" applyAlignment="1">
      <alignment horizontal="center" vertical="center"/>
    </xf>
    <xf numFmtId="0" fontId="38" fillId="0" borderId="23" xfId="0" applyFont="1" applyBorder="1" applyAlignment="1">
      <alignment horizontal="center" vertical="center"/>
    </xf>
    <xf numFmtId="0" fontId="38" fillId="0" borderId="9" xfId="0" applyFont="1" applyBorder="1" applyAlignment="1">
      <alignment horizontal="center" vertical="center"/>
    </xf>
    <xf numFmtId="0" fontId="9" fillId="0" borderId="0" xfId="0" applyFont="1" applyAlignment="1">
      <alignment horizontal="center"/>
    </xf>
    <xf numFmtId="0" fontId="9" fillId="3" borderId="0" xfId="0" applyFont="1" applyFill="1" applyAlignment="1" applyProtection="1">
      <alignment horizontal="center" vertical="top" wrapText="1"/>
      <protection locked="0"/>
    </xf>
    <xf numFmtId="4" fontId="8" fillId="2" borderId="13" xfId="1" applyNumberFormat="1" applyFont="1" applyFill="1" applyBorder="1" applyAlignment="1">
      <alignment horizontal="center" vertical="center" wrapText="1"/>
    </xf>
    <xf numFmtId="0" fontId="32" fillId="0" borderId="0" xfId="0" applyFont="1" applyAlignment="1">
      <alignment horizontal="center" vertical="center"/>
    </xf>
    <xf numFmtId="0" fontId="38" fillId="0" borderId="13" xfId="0" applyFont="1" applyBorder="1" applyAlignment="1">
      <alignment horizontal="center" vertical="center" wrapText="1"/>
    </xf>
    <xf numFmtId="0" fontId="38" fillId="0" borderId="13" xfId="0" applyFont="1" applyBorder="1" applyAlignment="1">
      <alignment vertical="top" wrapText="1"/>
    </xf>
    <xf numFmtId="0" fontId="38" fillId="0" borderId="13" xfId="0" applyFont="1" applyBorder="1" applyAlignment="1">
      <alignment vertical="center" wrapText="1"/>
    </xf>
    <xf numFmtId="0" fontId="8" fillId="0" borderId="13" xfId="0" applyFont="1" applyBorder="1" applyAlignment="1">
      <alignment horizontal="left" vertical="center" wrapText="1"/>
    </xf>
    <xf numFmtId="0" fontId="16" fillId="0" borderId="0" xfId="0" applyFont="1" applyAlignment="1">
      <alignment horizontal="left" vertical="top" wrapText="1"/>
    </xf>
    <xf numFmtId="0" fontId="16" fillId="2" borderId="0" xfId="0" applyFont="1" applyFill="1" applyAlignment="1">
      <alignment horizontal="center" vertical="top" wrapText="1"/>
    </xf>
    <xf numFmtId="0" fontId="15" fillId="2" borderId="0" xfId="1" applyFont="1" applyFill="1" applyAlignment="1">
      <alignment horizontal="center" vertical="top" wrapText="1"/>
    </xf>
    <xf numFmtId="0" fontId="16" fillId="2" borderId="23" xfId="0" applyFont="1" applyFill="1" applyBorder="1" applyAlignment="1">
      <alignment horizontal="center" vertical="top" wrapText="1"/>
    </xf>
    <xf numFmtId="0" fontId="16" fillId="2" borderId="8" xfId="0" applyFont="1" applyFill="1" applyBorder="1" applyAlignment="1">
      <alignment horizontal="center" vertical="top" wrapText="1"/>
    </xf>
    <xf numFmtId="4" fontId="16" fillId="0" borderId="3" xfId="0" applyNumberFormat="1" applyFont="1" applyBorder="1" applyAlignment="1">
      <alignment horizontal="left" vertical="top" wrapText="1"/>
    </xf>
    <xf numFmtId="4" fontId="14" fillId="0" borderId="4" xfId="0" applyNumberFormat="1" applyFont="1" applyBorder="1" applyAlignment="1">
      <alignment horizontal="left" vertical="top"/>
    </xf>
    <xf numFmtId="0" fontId="13" fillId="0" borderId="0" xfId="1" applyFont="1" applyAlignment="1">
      <alignment horizontal="left" vertical="top"/>
    </xf>
    <xf numFmtId="0" fontId="16" fillId="0" borderId="13" xfId="0" applyFont="1" applyBorder="1" applyAlignment="1">
      <alignment horizontal="center" vertical="top" wrapText="1"/>
    </xf>
    <xf numFmtId="0" fontId="16" fillId="0" borderId="24" xfId="4" applyFont="1" applyBorder="1" applyAlignment="1">
      <alignment horizontal="center" vertical="center" wrapText="1"/>
    </xf>
    <xf numFmtId="0" fontId="15" fillId="0" borderId="13" xfId="4" applyFont="1" applyBorder="1" applyAlignment="1">
      <alignment horizontal="center" vertical="center" wrapText="1"/>
    </xf>
    <xf numFmtId="0" fontId="16" fillId="0" borderId="33" xfId="4" applyFont="1" applyBorder="1" applyAlignment="1">
      <alignment horizontal="center" vertical="center" wrapText="1"/>
    </xf>
    <xf numFmtId="0" fontId="15" fillId="0" borderId="24" xfId="4" applyFont="1" applyBorder="1" applyAlignment="1">
      <alignment horizontal="center" vertical="center" wrapText="1"/>
    </xf>
    <xf numFmtId="0" fontId="16" fillId="0" borderId="3" xfId="0" applyFont="1" applyBorder="1" applyAlignment="1">
      <alignment horizontal="left" vertical="top" wrapText="1"/>
    </xf>
    <xf numFmtId="0" fontId="14" fillId="0" borderId="4" xfId="0" applyFont="1" applyBorder="1" applyAlignment="1">
      <alignment horizontal="left" vertical="top"/>
    </xf>
    <xf numFmtId="4" fontId="16" fillId="0" borderId="3" xfId="0" applyNumberFormat="1" applyFont="1" applyBorder="1" applyAlignment="1">
      <alignment horizontal="left" vertical="top"/>
    </xf>
    <xf numFmtId="4" fontId="16" fillId="0" borderId="5" xfId="0" applyNumberFormat="1" applyFont="1" applyBorder="1" applyAlignment="1">
      <alignment horizontal="left" vertical="top"/>
    </xf>
    <xf numFmtId="4" fontId="16" fillId="0" borderId="13" xfId="0" applyNumberFormat="1" applyFont="1" applyBorder="1" applyAlignment="1">
      <alignment horizontal="right" vertical="top" wrapText="1"/>
    </xf>
    <xf numFmtId="4" fontId="16" fillId="0" borderId="13" xfId="0" applyNumberFormat="1" applyFont="1" applyBorder="1" applyAlignment="1">
      <alignment horizontal="left" vertical="top" wrapText="1"/>
    </xf>
    <xf numFmtId="4" fontId="16" fillId="0" borderId="5" xfId="0" applyNumberFormat="1" applyFont="1" applyBorder="1" applyAlignment="1">
      <alignment horizontal="left" vertical="top" wrapText="1"/>
    </xf>
    <xf numFmtId="4" fontId="16" fillId="0" borderId="4" xfId="0" applyNumberFormat="1" applyFont="1" applyBorder="1" applyAlignment="1">
      <alignment horizontal="left" vertical="top" wrapText="1"/>
    </xf>
    <xf numFmtId="3" fontId="16" fillId="0" borderId="13" xfId="4" applyNumberFormat="1" applyFont="1" applyBorder="1" applyAlignment="1">
      <alignment horizontal="right" vertical="top" wrapText="1"/>
    </xf>
    <xf numFmtId="3" fontId="16" fillId="0" borderId="23" xfId="4" applyNumberFormat="1" applyFont="1" applyBorder="1" applyAlignment="1">
      <alignment horizontal="center" vertical="center"/>
    </xf>
    <xf numFmtId="3" fontId="16" fillId="0" borderId="8" xfId="4" applyNumberFormat="1" applyFont="1" applyBorder="1" applyAlignment="1">
      <alignment horizontal="center" vertical="center"/>
    </xf>
    <xf numFmtId="3" fontId="16" fillId="0" borderId="13" xfId="4" applyNumberFormat="1" applyFont="1" applyBorder="1" applyAlignment="1">
      <alignment vertical="top" wrapText="1"/>
    </xf>
    <xf numFmtId="0" fontId="16" fillId="0" borderId="13" xfId="0" applyFont="1" applyBorder="1" applyAlignment="1">
      <alignment horizontal="center" vertical="center" wrapText="1"/>
    </xf>
    <xf numFmtId="0" fontId="16" fillId="0" borderId="13" xfId="4" applyFont="1" applyBorder="1" applyAlignment="1">
      <alignment vertical="top" wrapText="1"/>
    </xf>
    <xf numFmtId="0" fontId="8" fillId="0" borderId="13" xfId="0" applyFont="1" applyBorder="1" applyAlignment="1">
      <alignment horizontal="center" vertical="top" wrapText="1"/>
    </xf>
    <xf numFmtId="4" fontId="9" fillId="0" borderId="13" xfId="0" applyNumberFormat="1" applyFont="1" applyBorder="1" applyAlignment="1">
      <alignment horizontal="center" vertical="top" wrapText="1"/>
    </xf>
    <xf numFmtId="2" fontId="9" fillId="3" borderId="0" xfId="0" applyNumberFormat="1" applyFont="1" applyFill="1" applyAlignment="1" applyProtection="1">
      <alignment vertical="top" wrapText="1"/>
      <protection locked="0"/>
    </xf>
    <xf numFmtId="4" fontId="8" fillId="3" borderId="3" xfId="0" applyNumberFormat="1" applyFont="1" applyFill="1" applyBorder="1" applyAlignment="1" applyProtection="1">
      <alignment vertical="top" wrapText="1"/>
      <protection locked="0"/>
    </xf>
    <xf numFmtId="4" fontId="8" fillId="3" borderId="5" xfId="0" applyNumberFormat="1" applyFont="1" applyFill="1" applyBorder="1" applyAlignment="1" applyProtection="1">
      <alignment vertical="top" wrapText="1"/>
      <protection locked="0"/>
    </xf>
    <xf numFmtId="0" fontId="9" fillId="0" borderId="13" xfId="0" applyFont="1" applyBorder="1" applyAlignment="1">
      <alignment vertical="top" wrapText="1"/>
    </xf>
    <xf numFmtId="0" fontId="30" fillId="0" borderId="13" xfId="0" applyFont="1" applyBorder="1" applyAlignment="1">
      <alignment vertical="top" wrapText="1"/>
    </xf>
    <xf numFmtId="2" fontId="9" fillId="0" borderId="0" xfId="0" applyNumberFormat="1" applyFont="1" applyAlignment="1">
      <alignment vertical="top" wrapText="1"/>
    </xf>
    <xf numFmtId="0" fontId="9" fillId="0" borderId="0" xfId="0" applyFont="1" applyAlignment="1">
      <alignment vertical="top" wrapText="1"/>
    </xf>
    <xf numFmtId="4" fontId="30" fillId="5" borderId="3" xfId="1" applyNumberFormat="1" applyFont="1" applyFill="1" applyBorder="1" applyAlignment="1">
      <alignment vertical="top" wrapText="1"/>
    </xf>
    <xf numFmtId="4" fontId="30" fillId="5" borderId="4" xfId="1" applyNumberFormat="1" applyFont="1" applyFill="1" applyBorder="1" applyAlignment="1">
      <alignment vertical="top" wrapText="1"/>
    </xf>
    <xf numFmtId="4" fontId="30" fillId="5" borderId="5" xfId="1" applyNumberFormat="1" applyFont="1" applyFill="1" applyBorder="1" applyAlignment="1">
      <alignment vertical="top" wrapText="1"/>
    </xf>
    <xf numFmtId="0" fontId="6" fillId="2" borderId="13" xfId="0" applyFont="1" applyFill="1" applyBorder="1" applyAlignment="1">
      <alignment horizontal="right" vertical="top" wrapText="1"/>
    </xf>
    <xf numFmtId="164" fontId="9" fillId="0" borderId="3" xfId="0" applyNumberFormat="1" applyFont="1" applyBorder="1" applyAlignment="1">
      <alignment horizontal="center" vertical="top" wrapText="1"/>
    </xf>
    <xf numFmtId="164" fontId="9" fillId="0" borderId="5" xfId="0" applyNumberFormat="1" applyFont="1" applyBorder="1" applyAlignment="1">
      <alignment horizontal="center" vertical="top" wrapText="1"/>
    </xf>
  </cellXfs>
  <cellStyles count="8">
    <cellStyle name="Hyperlink" xfId="3" builtinId="8"/>
    <cellStyle name="Neutru" xfId="7" builtinId="28"/>
    <cellStyle name="Normal" xfId="0" builtinId="0"/>
    <cellStyle name="Normal 2" xfId="1" xr:uid="{00000000-0005-0000-0000-000001000000}"/>
    <cellStyle name="Normal 4" xfId="4" xr:uid="{DCD01D2A-DB7B-41A7-A641-618395AE28B9}"/>
    <cellStyle name="Pivot Table Category" xfId="6" xr:uid="{9749999B-5A34-45E6-AA37-C6812B96B532}"/>
    <cellStyle name="Pivot Table Field" xfId="5" xr:uid="{BE6BBA1E-2A68-4EC1-A79B-51BDAB03E42A}"/>
    <cellStyle name="Procent" xfId="2" builtinId="5"/>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8FEFE"/>
      <color rgb="FF6699FF"/>
      <color rgb="FF34BE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131%20A\LUCRU%202%20-%20Primit%2007%20iulie\11.07.2022%20GHID%20131.A\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dateadr\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4">
          <cell r="E24">
            <v>5</v>
          </cell>
        </row>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2:M122"/>
  <sheetViews>
    <sheetView workbookViewId="0">
      <selection sqref="A1:XFD1048576"/>
    </sheetView>
  </sheetViews>
  <sheetFormatPr defaultRowHeight="48.6" customHeight="1" x14ac:dyDescent="0.3"/>
  <cols>
    <col min="1" max="3" width="8.88671875" style="263"/>
    <col min="4" max="4" width="19.5546875" style="263" customWidth="1"/>
    <col min="5" max="6" width="12.44140625" style="263" customWidth="1"/>
    <col min="7" max="8" width="10.33203125" style="263" customWidth="1"/>
    <col min="9" max="9" width="13.44140625" style="263" customWidth="1"/>
    <col min="10" max="16384" width="8.88671875" style="263"/>
  </cols>
  <sheetData>
    <row r="2" spans="4:13" ht="48.6" customHeight="1" x14ac:dyDescent="0.3">
      <c r="E2" s="264" t="s">
        <v>87</v>
      </c>
      <c r="F2" s="264"/>
      <c r="G2" s="264" t="s">
        <v>88</v>
      </c>
      <c r="H2" s="264"/>
      <c r="I2" s="264" t="s">
        <v>89</v>
      </c>
    </row>
    <row r="3" spans="4:13" ht="48.6" customHeight="1" x14ac:dyDescent="0.3">
      <c r="D3" s="265" t="s">
        <v>67</v>
      </c>
      <c r="E3" s="266">
        <f>100%-E10</f>
        <v>0.35</v>
      </c>
      <c r="F3" s="265" t="s">
        <v>67</v>
      </c>
      <c r="G3" s="266">
        <f>100%-E11</f>
        <v>0.6</v>
      </c>
      <c r="H3" s="265" t="s">
        <v>67</v>
      </c>
      <c r="I3" s="266">
        <f>100%-E12</f>
        <v>0.5</v>
      </c>
      <c r="K3" s="267"/>
      <c r="M3" s="263" t="s">
        <v>63</v>
      </c>
    </row>
    <row r="4" spans="4:13" ht="48.6" customHeight="1" x14ac:dyDescent="0.3">
      <c r="D4" s="265" t="s">
        <v>42</v>
      </c>
      <c r="E4" s="266">
        <f>100%-G10</f>
        <v>0.25</v>
      </c>
      <c r="F4" s="265" t="s">
        <v>42</v>
      </c>
      <c r="G4" s="266">
        <f>100%-G11</f>
        <v>0.5</v>
      </c>
      <c r="H4" s="265" t="s">
        <v>42</v>
      </c>
      <c r="I4" s="266">
        <f>100%-G12</f>
        <v>0.4</v>
      </c>
      <c r="K4" s="267"/>
      <c r="M4" s="263" t="s">
        <v>64</v>
      </c>
    </row>
    <row r="5" spans="4:13" ht="48.6" customHeight="1" x14ac:dyDescent="0.3">
      <c r="D5" s="265" t="s">
        <v>43</v>
      </c>
      <c r="E5" s="266">
        <f>100%-I10</f>
        <v>0.19999999999999996</v>
      </c>
      <c r="F5" s="265" t="s">
        <v>43</v>
      </c>
      <c r="G5" s="266">
        <f>100%-I11</f>
        <v>0.4</v>
      </c>
      <c r="H5" s="265" t="s">
        <v>43</v>
      </c>
      <c r="I5" s="266">
        <f>100%-I12</f>
        <v>0.30000000000000004</v>
      </c>
      <c r="K5" s="268"/>
    </row>
    <row r="6" spans="4:13" ht="48.6" customHeight="1" x14ac:dyDescent="0.3">
      <c r="D6" s="265"/>
      <c r="E6" s="269"/>
      <c r="F6" s="269"/>
      <c r="K6" s="268"/>
      <c r="M6" s="263" t="s">
        <v>71</v>
      </c>
    </row>
    <row r="7" spans="4:13" ht="48.6" customHeight="1" x14ac:dyDescent="0.3">
      <c r="D7" s="265"/>
      <c r="E7" s="269"/>
      <c r="F7" s="269"/>
      <c r="K7" s="268"/>
      <c r="M7" s="263" t="s">
        <v>75</v>
      </c>
    </row>
    <row r="8" spans="4:13" ht="48.6" customHeight="1" x14ac:dyDescent="0.3">
      <c r="D8" s="265"/>
      <c r="E8" s="269"/>
      <c r="F8" s="269"/>
      <c r="K8" s="268"/>
      <c r="M8" s="263" t="s">
        <v>72</v>
      </c>
    </row>
    <row r="9" spans="4:13" ht="48.6" customHeight="1" x14ac:dyDescent="0.3">
      <c r="D9" s="265"/>
      <c r="E9" s="265" t="s">
        <v>67</v>
      </c>
      <c r="F9" s="265"/>
      <c r="G9" s="265" t="s">
        <v>42</v>
      </c>
      <c r="H9" s="265"/>
      <c r="I9" s="265" t="s">
        <v>43</v>
      </c>
      <c r="K9" s="268"/>
      <c r="M9" s="263" t="s">
        <v>73</v>
      </c>
    </row>
    <row r="10" spans="4:13" ht="48.6" customHeight="1" x14ac:dyDescent="0.3">
      <c r="D10" s="270" t="s">
        <v>87</v>
      </c>
      <c r="E10" s="266">
        <v>0.65</v>
      </c>
      <c r="F10" s="266"/>
      <c r="G10" s="266">
        <v>0.75</v>
      </c>
      <c r="H10" s="266"/>
      <c r="I10" s="266">
        <v>0.8</v>
      </c>
      <c r="K10" s="268"/>
      <c r="M10" s="263" t="s">
        <v>76</v>
      </c>
    </row>
    <row r="11" spans="4:13" ht="48.6" customHeight="1" x14ac:dyDescent="0.3">
      <c r="D11" s="270" t="s">
        <v>88</v>
      </c>
      <c r="E11" s="266">
        <v>0.4</v>
      </c>
      <c r="F11" s="266"/>
      <c r="G11" s="266">
        <v>0.5</v>
      </c>
      <c r="H11" s="266"/>
      <c r="I11" s="266">
        <v>0.6</v>
      </c>
      <c r="K11" s="268"/>
      <c r="M11" s="263" t="s">
        <v>74</v>
      </c>
    </row>
    <row r="12" spans="4:13" ht="48.6" customHeight="1" x14ac:dyDescent="0.3">
      <c r="D12" s="270" t="s">
        <v>89</v>
      </c>
      <c r="E12" s="266">
        <v>0.5</v>
      </c>
      <c r="F12" s="266"/>
      <c r="G12" s="266">
        <v>0.6</v>
      </c>
      <c r="H12" s="266"/>
      <c r="I12" s="266">
        <v>0.7</v>
      </c>
      <c r="K12" s="268"/>
    </row>
    <row r="13" spans="4:13" ht="48.6" customHeight="1" x14ac:dyDescent="0.3">
      <c r="E13" s="271"/>
      <c r="F13" s="271"/>
      <c r="K13" s="272"/>
    </row>
    <row r="14" spans="4:13" ht="48.6" customHeight="1" x14ac:dyDescent="0.3">
      <c r="E14" s="271"/>
      <c r="F14" s="271"/>
      <c r="K14" s="272"/>
    </row>
    <row r="15" spans="4:13" ht="48.6" customHeight="1" x14ac:dyDescent="0.3">
      <c r="E15" s="271"/>
      <c r="F15" s="271"/>
      <c r="K15" s="272"/>
    </row>
    <row r="16" spans="4:13" ht="48.6" customHeight="1" x14ac:dyDescent="0.3">
      <c r="D16" s="265" t="s">
        <v>42</v>
      </c>
      <c r="E16" s="271">
        <v>0.5</v>
      </c>
      <c r="F16" s="265" t="s">
        <v>42</v>
      </c>
      <c r="G16" s="271">
        <v>0.4</v>
      </c>
      <c r="K16" s="272"/>
    </row>
    <row r="17" spans="4:11" ht="48.6" customHeight="1" x14ac:dyDescent="0.3">
      <c r="D17" s="265" t="s">
        <v>43</v>
      </c>
      <c r="E17" s="271">
        <v>0.4</v>
      </c>
      <c r="F17" s="265" t="s">
        <v>43</v>
      </c>
      <c r="G17" s="271">
        <v>0.3</v>
      </c>
      <c r="K17" s="272"/>
    </row>
    <row r="18" spans="4:11" ht="48.6" customHeight="1" x14ac:dyDescent="0.3">
      <c r="E18" s="271"/>
      <c r="F18" s="271"/>
      <c r="K18" s="272"/>
    </row>
    <row r="19" spans="4:11" ht="48.6" customHeight="1" x14ac:dyDescent="0.3">
      <c r="E19" s="271"/>
      <c r="F19" s="271"/>
    </row>
    <row r="33" s="263" customFormat="1" ht="48.6" customHeight="1" x14ac:dyDescent="0.3"/>
    <row r="34" s="263" customFormat="1" ht="48.6" customHeight="1" x14ac:dyDescent="0.3"/>
    <row r="35" s="263" customFormat="1" ht="48.6" customHeight="1" x14ac:dyDescent="0.3"/>
    <row r="36" s="263" customFormat="1" ht="48.6" customHeight="1" x14ac:dyDescent="0.3"/>
    <row r="37" s="263" customFormat="1" ht="48.6" customHeight="1" x14ac:dyDescent="0.3"/>
    <row r="38" s="263" customFormat="1" ht="48.6" customHeight="1" x14ac:dyDescent="0.3"/>
    <row r="39" s="263" customFormat="1" ht="48.6" customHeight="1" x14ac:dyDescent="0.3"/>
    <row r="40" s="263" customFormat="1" ht="48.6" customHeight="1" x14ac:dyDescent="0.3"/>
    <row r="41" s="263" customFormat="1" ht="48.6" customHeight="1" x14ac:dyDescent="0.3"/>
    <row r="42" s="263" customFormat="1" ht="48.6" customHeight="1" x14ac:dyDescent="0.3"/>
    <row r="43" s="263" customFormat="1" ht="48.6" customHeight="1" x14ac:dyDescent="0.3"/>
    <row r="44" s="263" customFormat="1" ht="48.6" customHeight="1" x14ac:dyDescent="0.3"/>
    <row r="45" s="263" customFormat="1" ht="48.6" customHeight="1" x14ac:dyDescent="0.3"/>
    <row r="46" s="263" customFormat="1" ht="48.6" customHeight="1" x14ac:dyDescent="0.3"/>
    <row r="47" s="263" customFormat="1" ht="48.6" customHeight="1" x14ac:dyDescent="0.3"/>
    <row r="48" s="263" customFormat="1" ht="48.6" customHeight="1" x14ac:dyDescent="0.3"/>
    <row r="49" s="263" customFormat="1" ht="48.6" customHeight="1" x14ac:dyDescent="0.3"/>
    <row r="50" s="263" customFormat="1" ht="48.6" customHeight="1" x14ac:dyDescent="0.3"/>
    <row r="51" s="263" customFormat="1" ht="48.6" customHeight="1" x14ac:dyDescent="0.3"/>
    <row r="52" s="263" customFormat="1" ht="48.6" customHeight="1" x14ac:dyDescent="0.3"/>
    <row r="53" s="263" customFormat="1" ht="48.6" customHeight="1" x14ac:dyDescent="0.3"/>
    <row r="54" s="263" customFormat="1" ht="48.6" customHeight="1" x14ac:dyDescent="0.3"/>
    <row r="55" s="263" customFormat="1" ht="48.6" customHeight="1" x14ac:dyDescent="0.3"/>
    <row r="56" s="263" customFormat="1" ht="48.6" customHeight="1" x14ac:dyDescent="0.3"/>
    <row r="57" s="263" customFormat="1" ht="48.6" customHeight="1" x14ac:dyDescent="0.3"/>
    <row r="58" s="263" customFormat="1" ht="48.6" customHeight="1" x14ac:dyDescent="0.3"/>
    <row r="59" s="263" customFormat="1" ht="48.6" customHeight="1" x14ac:dyDescent="0.3"/>
    <row r="60" s="263" customFormat="1" ht="48.6" customHeight="1" x14ac:dyDescent="0.3"/>
    <row r="61" s="263" customFormat="1" ht="48.6" customHeight="1" x14ac:dyDescent="0.3"/>
    <row r="62" s="263" customFormat="1" ht="48.6" customHeight="1" x14ac:dyDescent="0.3"/>
    <row r="63" s="263" customFormat="1" ht="48.6" customHeight="1" x14ac:dyDescent="0.3"/>
    <row r="64" s="263" customFormat="1" ht="48.6" customHeight="1" x14ac:dyDescent="0.3"/>
    <row r="65" s="263" customFormat="1" ht="48.6" customHeight="1" x14ac:dyDescent="0.3"/>
    <row r="66" s="263" customFormat="1" ht="48.6" customHeight="1" x14ac:dyDescent="0.3"/>
    <row r="67" s="263" customFormat="1" ht="48.6" customHeight="1" x14ac:dyDescent="0.3"/>
    <row r="68" s="263" customFormat="1" ht="48.6" customHeight="1" x14ac:dyDescent="0.3"/>
    <row r="69" s="263" customFormat="1" ht="48.6" customHeight="1" x14ac:dyDescent="0.3"/>
    <row r="70" s="263" customFormat="1" ht="48.6" customHeight="1" x14ac:dyDescent="0.3"/>
    <row r="71" s="263" customFormat="1" ht="48.6" customHeight="1" x14ac:dyDescent="0.3"/>
    <row r="72" s="263" customFormat="1" ht="48.6" customHeight="1" x14ac:dyDescent="0.3"/>
    <row r="73" s="263" customFormat="1" ht="48.6" customHeight="1" x14ac:dyDescent="0.3"/>
    <row r="74" s="263" customFormat="1" ht="48.6" customHeight="1" x14ac:dyDescent="0.3"/>
    <row r="75" s="263" customFormat="1" ht="48.6" customHeight="1" x14ac:dyDescent="0.3"/>
    <row r="76" s="263" customFormat="1" ht="48.6" customHeight="1" x14ac:dyDescent="0.3"/>
    <row r="77" s="263" customFormat="1" ht="48.6" customHeight="1" x14ac:dyDescent="0.3"/>
    <row r="78" s="263" customFormat="1" ht="48.6" customHeight="1" x14ac:dyDescent="0.3"/>
    <row r="79" s="263" customFormat="1" ht="48.6" customHeight="1" x14ac:dyDescent="0.3"/>
    <row r="80" s="263" customFormat="1" ht="48.6" customHeight="1" x14ac:dyDescent="0.3"/>
    <row r="81" s="263" customFormat="1" ht="48.6" customHeight="1" x14ac:dyDescent="0.3"/>
    <row r="82" s="263" customFormat="1" ht="48.6" customHeight="1" x14ac:dyDescent="0.3"/>
    <row r="83" s="263" customFormat="1" ht="48.6" customHeight="1" x14ac:dyDescent="0.3"/>
    <row r="84" s="263" customFormat="1" ht="48.6" customHeight="1" x14ac:dyDescent="0.3"/>
    <row r="85" s="263" customFormat="1" ht="48.6" customHeight="1" x14ac:dyDescent="0.3"/>
    <row r="86" s="263" customFormat="1" ht="48.6" customHeight="1" x14ac:dyDescent="0.3"/>
    <row r="87" s="263" customFormat="1" ht="48.6" customHeight="1" x14ac:dyDescent="0.3"/>
    <row r="88" s="263" customFormat="1" ht="48.6" customHeight="1" x14ac:dyDescent="0.3"/>
    <row r="89" s="263" customFormat="1" ht="48.6" customHeight="1" x14ac:dyDescent="0.3"/>
    <row r="90" s="263" customFormat="1" ht="48.6" customHeight="1" x14ac:dyDescent="0.3"/>
    <row r="91" s="263" customFormat="1" ht="48.6" customHeight="1" x14ac:dyDescent="0.3"/>
    <row r="92" s="263" customFormat="1" ht="48.6" customHeight="1" x14ac:dyDescent="0.3"/>
    <row r="93" s="263" customFormat="1" ht="48.6" customHeight="1" x14ac:dyDescent="0.3"/>
    <row r="94" s="263" customFormat="1" ht="48.6" customHeight="1" x14ac:dyDescent="0.3"/>
    <row r="95" s="263" customFormat="1" ht="48.6" customHeight="1" x14ac:dyDescent="0.3"/>
    <row r="96" s="263" customFormat="1" ht="48.6" customHeight="1" x14ac:dyDescent="0.3"/>
    <row r="97" s="263" customFormat="1" ht="48.6" customHeight="1" x14ac:dyDescent="0.3"/>
    <row r="98" s="263" customFormat="1" ht="48.6" customHeight="1" x14ac:dyDescent="0.3"/>
    <row r="99" s="263" customFormat="1" ht="48.6" customHeight="1" x14ac:dyDescent="0.3"/>
    <row r="100" s="263" customFormat="1" ht="48.6" customHeight="1" x14ac:dyDescent="0.3"/>
    <row r="101" s="263" customFormat="1" ht="48.6" customHeight="1" x14ac:dyDescent="0.3"/>
    <row r="102" s="263" customFormat="1" ht="48.6" customHeight="1" x14ac:dyDescent="0.3"/>
    <row r="103" s="263" customFormat="1" ht="48.6" customHeight="1" x14ac:dyDescent="0.3"/>
    <row r="104" s="263" customFormat="1" ht="48.6" customHeight="1" x14ac:dyDescent="0.3"/>
    <row r="105" s="263" customFormat="1" ht="48.6" customHeight="1" x14ac:dyDescent="0.3"/>
    <row r="106" s="263" customFormat="1" ht="48.6" customHeight="1" x14ac:dyDescent="0.3"/>
    <row r="107" s="263" customFormat="1" ht="48.6" customHeight="1" x14ac:dyDescent="0.3"/>
    <row r="108" s="263" customFormat="1" ht="48.6" customHeight="1" x14ac:dyDescent="0.3"/>
    <row r="109" s="263" customFormat="1" ht="48.6" customHeight="1" x14ac:dyDescent="0.3"/>
    <row r="110" s="263" customFormat="1" ht="48.6" customHeight="1" x14ac:dyDescent="0.3"/>
    <row r="111" s="263" customFormat="1" ht="48.6" customHeight="1" x14ac:dyDescent="0.3"/>
    <row r="112" s="263" customFormat="1" ht="48.6" customHeight="1" x14ac:dyDescent="0.3"/>
    <row r="113" s="263" customFormat="1" ht="48.6" customHeight="1" x14ac:dyDescent="0.3"/>
    <row r="114" s="263" customFormat="1" ht="48.6" customHeight="1" x14ac:dyDescent="0.3"/>
    <row r="115" s="263" customFormat="1" ht="48.6" customHeight="1" x14ac:dyDescent="0.3"/>
    <row r="116" s="263" customFormat="1" ht="48.6" customHeight="1" x14ac:dyDescent="0.3"/>
    <row r="117" s="263" customFormat="1" ht="48.6" customHeight="1" x14ac:dyDescent="0.3"/>
    <row r="118" s="263" customFormat="1" ht="48.6" customHeight="1" x14ac:dyDescent="0.3"/>
    <row r="119" s="263" customFormat="1" ht="48.6" customHeight="1" x14ac:dyDescent="0.3"/>
    <row r="120" s="263" customFormat="1" ht="48.6" customHeight="1" x14ac:dyDescent="0.3"/>
    <row r="121" s="263" customFormat="1" ht="48.6" customHeight="1" x14ac:dyDescent="0.3"/>
    <row r="122" s="263" customFormat="1" ht="48.6" customHeight="1" x14ac:dyDescent="0.3"/>
  </sheetData>
  <sheetProtection algorithmName="SHA-512" hashValue="rUgz+qle88jRViEWXVJ/XpjTCyVIRuz5nOXokG/QKBgMHgMda8XfEcYUcd+IqilvALldGRKTB1aTSl9Xp7V76w==" saltValue="6U+kSwux27lqBtx9IvqIpQ==" spinCount="100000" sheet="1" objects="1" scenarios="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A6C0FE-C508-4C8B-8F2A-77A9BFDFFF02}">
  <dimension ref="A1:O145"/>
  <sheetViews>
    <sheetView topLeftCell="A97" workbookViewId="0">
      <selection activeCell="N116" sqref="N116"/>
    </sheetView>
  </sheetViews>
  <sheetFormatPr defaultColWidth="9.109375" defaultRowHeight="14.4" x14ac:dyDescent="0.3"/>
  <cols>
    <col min="1" max="1" width="6.109375" style="22" customWidth="1"/>
    <col min="2" max="2" width="38.44140625" style="36" customWidth="1"/>
    <col min="3" max="3" width="11.77734375" style="11" customWidth="1"/>
    <col min="4" max="7" width="10.109375" style="11" customWidth="1"/>
    <col min="8" max="217" width="9.109375" style="23"/>
    <col min="218" max="218" width="6.109375" style="23" customWidth="1"/>
    <col min="219" max="219" width="79.5546875" style="23" customWidth="1"/>
    <col min="220" max="223" width="14.6640625" style="23" customWidth="1"/>
    <col min="224" max="473" width="9.109375" style="23"/>
    <col min="474" max="474" width="6.109375" style="23" customWidth="1"/>
    <col min="475" max="475" width="79.5546875" style="23" customWidth="1"/>
    <col min="476" max="479" width="14.6640625" style="23" customWidth="1"/>
    <col min="480" max="729" width="9.109375" style="23"/>
    <col min="730" max="730" width="6.109375" style="23" customWidth="1"/>
    <col min="731" max="731" width="79.5546875" style="23" customWidth="1"/>
    <col min="732" max="735" width="14.6640625" style="23" customWidth="1"/>
    <col min="736" max="985" width="9.109375" style="23"/>
    <col min="986" max="986" width="6.109375" style="23" customWidth="1"/>
    <col min="987" max="987" width="79.5546875" style="23" customWidth="1"/>
    <col min="988" max="991" width="14.6640625" style="23" customWidth="1"/>
    <col min="992" max="1241" width="9.109375" style="23"/>
    <col min="1242" max="1242" width="6.109375" style="23" customWidth="1"/>
    <col min="1243" max="1243" width="79.5546875" style="23" customWidth="1"/>
    <col min="1244" max="1247" width="14.6640625" style="23" customWidth="1"/>
    <col min="1248" max="1497" width="9.109375" style="23"/>
    <col min="1498" max="1498" width="6.109375" style="23" customWidth="1"/>
    <col min="1499" max="1499" width="79.5546875" style="23" customWidth="1"/>
    <col min="1500" max="1503" width="14.6640625" style="23" customWidth="1"/>
    <col min="1504" max="1753" width="9.109375" style="23"/>
    <col min="1754" max="1754" width="6.109375" style="23" customWidth="1"/>
    <col min="1755" max="1755" width="79.5546875" style="23" customWidth="1"/>
    <col min="1756" max="1759" width="14.6640625" style="23" customWidth="1"/>
    <col min="1760" max="2009" width="9.109375" style="23"/>
    <col min="2010" max="2010" width="6.109375" style="23" customWidth="1"/>
    <col min="2011" max="2011" width="79.5546875" style="23" customWidth="1"/>
    <col min="2012" max="2015" width="14.6640625" style="23" customWidth="1"/>
    <col min="2016" max="2265" width="9.109375" style="23"/>
    <col min="2266" max="2266" width="6.109375" style="23" customWidth="1"/>
    <col min="2267" max="2267" width="79.5546875" style="23" customWidth="1"/>
    <col min="2268" max="2271" width="14.6640625" style="23" customWidth="1"/>
    <col min="2272" max="2521" width="9.109375" style="23"/>
    <col min="2522" max="2522" width="6.109375" style="23" customWidth="1"/>
    <col min="2523" max="2523" width="79.5546875" style="23" customWidth="1"/>
    <col min="2524" max="2527" width="14.6640625" style="23" customWidth="1"/>
    <col min="2528" max="2777" width="9.109375" style="23"/>
    <col min="2778" max="2778" width="6.109375" style="23" customWidth="1"/>
    <col min="2779" max="2779" width="79.5546875" style="23" customWidth="1"/>
    <col min="2780" max="2783" width="14.6640625" style="23" customWidth="1"/>
    <col min="2784" max="3033" width="9.109375" style="23"/>
    <col min="3034" max="3034" width="6.109375" style="23" customWidth="1"/>
    <col min="3035" max="3035" width="79.5546875" style="23" customWidth="1"/>
    <col min="3036" max="3039" width="14.6640625" style="23" customWidth="1"/>
    <col min="3040" max="3289" width="9.109375" style="23"/>
    <col min="3290" max="3290" width="6.109375" style="23" customWidth="1"/>
    <col min="3291" max="3291" width="79.5546875" style="23" customWidth="1"/>
    <col min="3292" max="3295" width="14.6640625" style="23" customWidth="1"/>
    <col min="3296" max="3545" width="9.109375" style="23"/>
    <col min="3546" max="3546" width="6.109375" style="23" customWidth="1"/>
    <col min="3547" max="3547" width="79.5546875" style="23" customWidth="1"/>
    <col min="3548" max="3551" width="14.6640625" style="23" customWidth="1"/>
    <col min="3552" max="3801" width="9.109375" style="23"/>
    <col min="3802" max="3802" width="6.109375" style="23" customWidth="1"/>
    <col min="3803" max="3803" width="79.5546875" style="23" customWidth="1"/>
    <col min="3804" max="3807" width="14.6640625" style="23" customWidth="1"/>
    <col min="3808" max="4057" width="9.109375" style="23"/>
    <col min="4058" max="4058" width="6.109375" style="23" customWidth="1"/>
    <col min="4059" max="4059" width="79.5546875" style="23" customWidth="1"/>
    <col min="4060" max="4063" width="14.6640625" style="23" customWidth="1"/>
    <col min="4064" max="4313" width="9.109375" style="23"/>
    <col min="4314" max="4314" width="6.109375" style="23" customWidth="1"/>
    <col min="4315" max="4315" width="79.5546875" style="23" customWidth="1"/>
    <col min="4316" max="4319" width="14.6640625" style="23" customWidth="1"/>
    <col min="4320" max="4569" width="9.109375" style="23"/>
    <col min="4570" max="4570" width="6.109375" style="23" customWidth="1"/>
    <col min="4571" max="4571" width="79.5546875" style="23" customWidth="1"/>
    <col min="4572" max="4575" width="14.6640625" style="23" customWidth="1"/>
    <col min="4576" max="4825" width="9.109375" style="23"/>
    <col min="4826" max="4826" width="6.109375" style="23" customWidth="1"/>
    <col min="4827" max="4827" width="79.5546875" style="23" customWidth="1"/>
    <col min="4828" max="4831" width="14.6640625" style="23" customWidth="1"/>
    <col min="4832" max="5081" width="9.109375" style="23"/>
    <col min="5082" max="5082" width="6.109375" style="23" customWidth="1"/>
    <col min="5083" max="5083" width="79.5546875" style="23" customWidth="1"/>
    <col min="5084" max="5087" width="14.6640625" style="23" customWidth="1"/>
    <col min="5088" max="5337" width="9.109375" style="23"/>
    <col min="5338" max="5338" width="6.109375" style="23" customWidth="1"/>
    <col min="5339" max="5339" width="79.5546875" style="23" customWidth="1"/>
    <col min="5340" max="5343" width="14.6640625" style="23" customWidth="1"/>
    <col min="5344" max="5593" width="9.109375" style="23"/>
    <col min="5594" max="5594" width="6.109375" style="23" customWidth="1"/>
    <col min="5595" max="5595" width="79.5546875" style="23" customWidth="1"/>
    <col min="5596" max="5599" width="14.6640625" style="23" customWidth="1"/>
    <col min="5600" max="5849" width="9.109375" style="23"/>
    <col min="5850" max="5850" width="6.109375" style="23" customWidth="1"/>
    <col min="5851" max="5851" width="79.5546875" style="23" customWidth="1"/>
    <col min="5852" max="5855" width="14.6640625" style="23" customWidth="1"/>
    <col min="5856" max="6105" width="9.109375" style="23"/>
    <col min="6106" max="6106" width="6.109375" style="23" customWidth="1"/>
    <col min="6107" max="6107" width="79.5546875" style="23" customWidth="1"/>
    <col min="6108" max="6111" width="14.6640625" style="23" customWidth="1"/>
    <col min="6112" max="6361" width="9.109375" style="23"/>
    <col min="6362" max="6362" width="6.109375" style="23" customWidth="1"/>
    <col min="6363" max="6363" width="79.5546875" style="23" customWidth="1"/>
    <col min="6364" max="6367" width="14.6640625" style="23" customWidth="1"/>
    <col min="6368" max="6617" width="9.109375" style="23"/>
    <col min="6618" max="6618" width="6.109375" style="23" customWidth="1"/>
    <col min="6619" max="6619" width="79.5546875" style="23" customWidth="1"/>
    <col min="6620" max="6623" width="14.6640625" style="23" customWidth="1"/>
    <col min="6624" max="6873" width="9.109375" style="23"/>
    <col min="6874" max="6874" width="6.109375" style="23" customWidth="1"/>
    <col min="6875" max="6875" width="79.5546875" style="23" customWidth="1"/>
    <col min="6876" max="6879" width="14.6640625" style="23" customWidth="1"/>
    <col min="6880" max="7129" width="9.109375" style="23"/>
    <col min="7130" max="7130" width="6.109375" style="23" customWidth="1"/>
    <col min="7131" max="7131" width="79.5546875" style="23" customWidth="1"/>
    <col min="7132" max="7135" width="14.6640625" style="23" customWidth="1"/>
    <col min="7136" max="7385" width="9.109375" style="23"/>
    <col min="7386" max="7386" width="6.109375" style="23" customWidth="1"/>
    <col min="7387" max="7387" width="79.5546875" style="23" customWidth="1"/>
    <col min="7388" max="7391" width="14.6640625" style="23" customWidth="1"/>
    <col min="7392" max="7641" width="9.109375" style="23"/>
    <col min="7642" max="7642" width="6.109375" style="23" customWidth="1"/>
    <col min="7643" max="7643" width="79.5546875" style="23" customWidth="1"/>
    <col min="7644" max="7647" width="14.6640625" style="23" customWidth="1"/>
    <col min="7648" max="7897" width="9.109375" style="23"/>
    <col min="7898" max="7898" width="6.109375" style="23" customWidth="1"/>
    <col min="7899" max="7899" width="79.5546875" style="23" customWidth="1"/>
    <col min="7900" max="7903" width="14.6640625" style="23" customWidth="1"/>
    <col min="7904" max="8153" width="9.109375" style="23"/>
    <col min="8154" max="8154" width="6.109375" style="23" customWidth="1"/>
    <col min="8155" max="8155" width="79.5546875" style="23" customWidth="1"/>
    <col min="8156" max="8159" width="14.6640625" style="23" customWidth="1"/>
    <col min="8160" max="8409" width="9.109375" style="23"/>
    <col min="8410" max="8410" width="6.109375" style="23" customWidth="1"/>
    <col min="8411" max="8411" width="79.5546875" style="23" customWidth="1"/>
    <col min="8412" max="8415" width="14.6640625" style="23" customWidth="1"/>
    <col min="8416" max="8665" width="9.109375" style="23"/>
    <col min="8666" max="8666" width="6.109375" style="23" customWidth="1"/>
    <col min="8667" max="8667" width="79.5546875" style="23" customWidth="1"/>
    <col min="8668" max="8671" width="14.6640625" style="23" customWidth="1"/>
    <col min="8672" max="8921" width="9.109375" style="23"/>
    <col min="8922" max="8922" width="6.109375" style="23" customWidth="1"/>
    <col min="8923" max="8923" width="79.5546875" style="23" customWidth="1"/>
    <col min="8924" max="8927" width="14.6640625" style="23" customWidth="1"/>
    <col min="8928" max="9177" width="9.109375" style="23"/>
    <col min="9178" max="9178" width="6.109375" style="23" customWidth="1"/>
    <col min="9179" max="9179" width="79.5546875" style="23" customWidth="1"/>
    <col min="9180" max="9183" width="14.6640625" style="23" customWidth="1"/>
    <col min="9184" max="9433" width="9.109375" style="23"/>
    <col min="9434" max="9434" width="6.109375" style="23" customWidth="1"/>
    <col min="9435" max="9435" width="79.5546875" style="23" customWidth="1"/>
    <col min="9436" max="9439" width="14.6640625" style="23" customWidth="1"/>
    <col min="9440" max="9689" width="9.109375" style="23"/>
    <col min="9690" max="9690" width="6.109375" style="23" customWidth="1"/>
    <col min="9691" max="9691" width="79.5546875" style="23" customWidth="1"/>
    <col min="9692" max="9695" width="14.6640625" style="23" customWidth="1"/>
    <col min="9696" max="9945" width="9.109375" style="23"/>
    <col min="9946" max="9946" width="6.109375" style="23" customWidth="1"/>
    <col min="9947" max="9947" width="79.5546875" style="23" customWidth="1"/>
    <col min="9948" max="9951" width="14.6640625" style="23" customWidth="1"/>
    <col min="9952" max="10201" width="9.109375" style="23"/>
    <col min="10202" max="10202" width="6.109375" style="23" customWidth="1"/>
    <col min="10203" max="10203" width="79.5546875" style="23" customWidth="1"/>
    <col min="10204" max="10207" width="14.6640625" style="23" customWidth="1"/>
    <col min="10208" max="10457" width="9.109375" style="23"/>
    <col min="10458" max="10458" width="6.109375" style="23" customWidth="1"/>
    <col min="10459" max="10459" width="79.5546875" style="23" customWidth="1"/>
    <col min="10460" max="10463" width="14.6640625" style="23" customWidth="1"/>
    <col min="10464" max="10713" width="9.109375" style="23"/>
    <col min="10714" max="10714" width="6.109375" style="23" customWidth="1"/>
    <col min="10715" max="10715" width="79.5546875" style="23" customWidth="1"/>
    <col min="10716" max="10719" width="14.6640625" style="23" customWidth="1"/>
    <col min="10720" max="10969" width="9.109375" style="23"/>
    <col min="10970" max="10970" width="6.109375" style="23" customWidth="1"/>
    <col min="10971" max="10971" width="79.5546875" style="23" customWidth="1"/>
    <col min="10972" max="10975" width="14.6640625" style="23" customWidth="1"/>
    <col min="10976" max="11225" width="9.109375" style="23"/>
    <col min="11226" max="11226" width="6.109375" style="23" customWidth="1"/>
    <col min="11227" max="11227" width="79.5546875" style="23" customWidth="1"/>
    <col min="11228" max="11231" width="14.6640625" style="23" customWidth="1"/>
    <col min="11232" max="11481" width="9.109375" style="23"/>
    <col min="11482" max="11482" width="6.109375" style="23" customWidth="1"/>
    <col min="11483" max="11483" width="79.5546875" style="23" customWidth="1"/>
    <col min="11484" max="11487" width="14.6640625" style="23" customWidth="1"/>
    <col min="11488" max="11737" width="9.109375" style="23"/>
    <col min="11738" max="11738" width="6.109375" style="23" customWidth="1"/>
    <col min="11739" max="11739" width="79.5546875" style="23" customWidth="1"/>
    <col min="11740" max="11743" width="14.6640625" style="23" customWidth="1"/>
    <col min="11744" max="11993" width="9.109375" style="23"/>
    <col min="11994" max="11994" width="6.109375" style="23" customWidth="1"/>
    <col min="11995" max="11995" width="79.5546875" style="23" customWidth="1"/>
    <col min="11996" max="11999" width="14.6640625" style="23" customWidth="1"/>
    <col min="12000" max="12249" width="9.109375" style="23"/>
    <col min="12250" max="12250" width="6.109375" style="23" customWidth="1"/>
    <col min="12251" max="12251" width="79.5546875" style="23" customWidth="1"/>
    <col min="12252" max="12255" width="14.6640625" style="23" customWidth="1"/>
    <col min="12256" max="12505" width="9.109375" style="23"/>
    <col min="12506" max="12506" width="6.109375" style="23" customWidth="1"/>
    <col min="12507" max="12507" width="79.5546875" style="23" customWidth="1"/>
    <col min="12508" max="12511" width="14.6640625" style="23" customWidth="1"/>
    <col min="12512" max="12761" width="9.109375" style="23"/>
    <col min="12762" max="12762" width="6.109375" style="23" customWidth="1"/>
    <col min="12763" max="12763" width="79.5546875" style="23" customWidth="1"/>
    <col min="12764" max="12767" width="14.6640625" style="23" customWidth="1"/>
    <col min="12768" max="13017" width="9.109375" style="23"/>
    <col min="13018" max="13018" width="6.109375" style="23" customWidth="1"/>
    <col min="13019" max="13019" width="79.5546875" style="23" customWidth="1"/>
    <col min="13020" max="13023" width="14.6640625" style="23" customWidth="1"/>
    <col min="13024" max="13273" width="9.109375" style="23"/>
    <col min="13274" max="13274" width="6.109375" style="23" customWidth="1"/>
    <col min="13275" max="13275" width="79.5546875" style="23" customWidth="1"/>
    <col min="13276" max="13279" width="14.6640625" style="23" customWidth="1"/>
    <col min="13280" max="13529" width="9.109375" style="23"/>
    <col min="13530" max="13530" width="6.109375" style="23" customWidth="1"/>
    <col min="13531" max="13531" width="79.5546875" style="23" customWidth="1"/>
    <col min="13532" max="13535" width="14.6640625" style="23" customWidth="1"/>
    <col min="13536" max="13785" width="9.109375" style="23"/>
    <col min="13786" max="13786" width="6.109375" style="23" customWidth="1"/>
    <col min="13787" max="13787" width="79.5546875" style="23" customWidth="1"/>
    <col min="13788" max="13791" width="14.6640625" style="23" customWidth="1"/>
    <col min="13792" max="14041" width="9.109375" style="23"/>
    <col min="14042" max="14042" width="6.109375" style="23" customWidth="1"/>
    <col min="14043" max="14043" width="79.5546875" style="23" customWidth="1"/>
    <col min="14044" max="14047" width="14.6640625" style="23" customWidth="1"/>
    <col min="14048" max="14297" width="9.109375" style="23"/>
    <col min="14298" max="14298" width="6.109375" style="23" customWidth="1"/>
    <col min="14299" max="14299" width="79.5546875" style="23" customWidth="1"/>
    <col min="14300" max="14303" width="14.6640625" style="23" customWidth="1"/>
    <col min="14304" max="14553" width="9.109375" style="23"/>
    <col min="14554" max="14554" width="6.109375" style="23" customWidth="1"/>
    <col min="14555" max="14555" width="79.5546875" style="23" customWidth="1"/>
    <col min="14556" max="14559" width="14.6640625" style="23" customWidth="1"/>
    <col min="14560" max="14809" width="9.109375" style="23"/>
    <col min="14810" max="14810" width="6.109375" style="23" customWidth="1"/>
    <col min="14811" max="14811" width="79.5546875" style="23" customWidth="1"/>
    <col min="14812" max="14815" width="14.6640625" style="23" customWidth="1"/>
    <col min="14816" max="15065" width="9.109375" style="23"/>
    <col min="15066" max="15066" width="6.109375" style="23" customWidth="1"/>
    <col min="15067" max="15067" width="79.5546875" style="23" customWidth="1"/>
    <col min="15068" max="15071" width="14.6640625" style="23" customWidth="1"/>
    <col min="15072" max="15321" width="9.109375" style="23"/>
    <col min="15322" max="15322" width="6.109375" style="23" customWidth="1"/>
    <col min="15323" max="15323" width="79.5546875" style="23" customWidth="1"/>
    <col min="15324" max="15327" width="14.6640625" style="23" customWidth="1"/>
    <col min="15328" max="15577" width="9.109375" style="23"/>
    <col min="15578" max="15578" width="6.109375" style="23" customWidth="1"/>
    <col min="15579" max="15579" width="79.5546875" style="23" customWidth="1"/>
    <col min="15580" max="15583" width="14.6640625" style="23" customWidth="1"/>
    <col min="15584" max="15833" width="9.109375" style="23"/>
    <col min="15834" max="15834" width="6.109375" style="23" customWidth="1"/>
    <col min="15835" max="15835" width="79.5546875" style="23" customWidth="1"/>
    <col min="15836" max="15839" width="14.6640625" style="23" customWidth="1"/>
    <col min="15840" max="16089" width="9.109375" style="23"/>
    <col min="16090" max="16090" width="6.109375" style="23" customWidth="1"/>
    <col min="16091" max="16091" width="79.5546875" style="23" customWidth="1"/>
    <col min="16092" max="16095" width="14.6640625" style="23" customWidth="1"/>
    <col min="16096" max="16384" width="9.109375" style="23"/>
  </cols>
  <sheetData>
    <row r="1" spans="1:12" x14ac:dyDescent="0.3">
      <c r="A1" s="439" t="s">
        <v>567</v>
      </c>
      <c r="B1" s="439"/>
      <c r="C1" s="439"/>
      <c r="D1" s="439"/>
      <c r="E1" s="439"/>
    </row>
    <row r="2" spans="1:12" x14ac:dyDescent="0.3">
      <c r="A2" s="10"/>
      <c r="B2" s="10"/>
      <c r="C2" s="10"/>
      <c r="D2" s="10"/>
      <c r="E2" s="10"/>
    </row>
    <row r="3" spans="1:12" ht="28.8" customHeight="1" x14ac:dyDescent="0.3">
      <c r="A3" s="440" t="s">
        <v>183</v>
      </c>
      <c r="B3" s="440"/>
      <c r="C3" s="440"/>
      <c r="D3" s="440"/>
      <c r="E3" s="440"/>
      <c r="F3" s="440"/>
      <c r="G3" s="440"/>
      <c r="H3" s="440"/>
      <c r="I3" s="440"/>
      <c r="J3" s="440"/>
      <c r="K3" s="440"/>
      <c r="L3" s="440"/>
    </row>
    <row r="4" spans="1:12" s="24" customFormat="1" x14ac:dyDescent="0.3">
      <c r="A4" s="441" t="s">
        <v>184</v>
      </c>
      <c r="B4" s="443" t="s">
        <v>185</v>
      </c>
      <c r="C4" s="454" t="s">
        <v>156</v>
      </c>
      <c r="D4" s="455"/>
      <c r="E4" s="455"/>
      <c r="F4" s="455"/>
      <c r="G4" s="455"/>
      <c r="H4" s="455"/>
      <c r="I4" s="455"/>
      <c r="J4" s="455"/>
      <c r="K4" s="455"/>
      <c r="L4" s="455"/>
    </row>
    <row r="5" spans="1:12" s="24" customFormat="1" x14ac:dyDescent="0.3">
      <c r="A5" s="442"/>
      <c r="B5" s="444"/>
      <c r="C5" s="25" t="s">
        <v>157</v>
      </c>
      <c r="D5" s="25" t="s">
        <v>158</v>
      </c>
      <c r="E5" s="25" t="s">
        <v>159</v>
      </c>
      <c r="F5" s="25" t="s">
        <v>160</v>
      </c>
      <c r="G5" s="25" t="s">
        <v>161</v>
      </c>
      <c r="H5" s="25" t="s">
        <v>162</v>
      </c>
      <c r="I5" s="25" t="s">
        <v>163</v>
      </c>
      <c r="J5" s="25" t="s">
        <v>164</v>
      </c>
      <c r="K5" s="25" t="s">
        <v>165</v>
      </c>
      <c r="L5" s="25" t="s">
        <v>166</v>
      </c>
    </row>
    <row r="6" spans="1:12" x14ac:dyDescent="0.3">
      <c r="A6" s="445" t="s">
        <v>178</v>
      </c>
      <c r="B6" s="446"/>
      <c r="C6" s="446"/>
      <c r="D6" s="446"/>
      <c r="E6" s="446"/>
      <c r="F6" s="446"/>
      <c r="G6" s="446"/>
    </row>
    <row r="7" spans="1:12" x14ac:dyDescent="0.3">
      <c r="A7" s="447" t="s">
        <v>179</v>
      </c>
      <c r="B7" s="448"/>
      <c r="C7" s="20"/>
      <c r="D7" s="20"/>
      <c r="E7" s="20"/>
      <c r="F7" s="20"/>
      <c r="G7" s="20"/>
      <c r="H7" s="20"/>
      <c r="I7" s="20"/>
      <c r="J7" s="20"/>
      <c r="K7" s="20"/>
      <c r="L7" s="20"/>
    </row>
    <row r="8" spans="1:12" ht="24" x14ac:dyDescent="0.3">
      <c r="A8" s="26">
        <v>1</v>
      </c>
      <c r="B8" s="17" t="s">
        <v>180</v>
      </c>
      <c r="C8" s="126">
        <v>0</v>
      </c>
      <c r="D8" s="126">
        <v>0</v>
      </c>
      <c r="E8" s="126">
        <v>0</v>
      </c>
      <c r="F8" s="126">
        <v>0</v>
      </c>
      <c r="G8" s="126">
        <v>0</v>
      </c>
      <c r="H8" s="126">
        <v>0</v>
      </c>
      <c r="I8" s="126">
        <v>0</v>
      </c>
      <c r="J8" s="126">
        <v>0</v>
      </c>
      <c r="K8" s="126">
        <v>0</v>
      </c>
      <c r="L8" s="126">
        <v>0</v>
      </c>
    </row>
    <row r="9" spans="1:12" x14ac:dyDescent="0.3">
      <c r="A9" s="27">
        <v>2</v>
      </c>
      <c r="B9" s="17" t="s">
        <v>186</v>
      </c>
      <c r="C9" s="28">
        <f>C10+C11</f>
        <v>0</v>
      </c>
      <c r="D9" s="28">
        <f t="shared" ref="D9:L9" si="0">D10+D11</f>
        <v>0</v>
      </c>
      <c r="E9" s="28">
        <f t="shared" si="0"/>
        <v>0</v>
      </c>
      <c r="F9" s="28">
        <f t="shared" si="0"/>
        <v>0</v>
      </c>
      <c r="G9" s="28">
        <f t="shared" si="0"/>
        <v>0</v>
      </c>
      <c r="H9" s="28">
        <f t="shared" si="0"/>
        <v>0</v>
      </c>
      <c r="I9" s="28">
        <f t="shared" si="0"/>
        <v>0</v>
      </c>
      <c r="J9" s="28">
        <f t="shared" si="0"/>
        <v>0</v>
      </c>
      <c r="K9" s="28">
        <f t="shared" si="0"/>
        <v>0</v>
      </c>
      <c r="L9" s="28">
        <f t="shared" si="0"/>
        <v>0</v>
      </c>
    </row>
    <row r="10" spans="1:12" x14ac:dyDescent="0.3">
      <c r="A10" s="27" t="s">
        <v>278</v>
      </c>
      <c r="B10" s="17" t="s">
        <v>187</v>
      </c>
      <c r="C10" s="126">
        <v>0</v>
      </c>
      <c r="D10" s="126">
        <v>0</v>
      </c>
      <c r="E10" s="126">
        <v>0</v>
      </c>
      <c r="F10" s="126">
        <v>0</v>
      </c>
      <c r="G10" s="126">
        <v>0</v>
      </c>
      <c r="H10" s="126">
        <v>0</v>
      </c>
      <c r="I10" s="126">
        <v>0</v>
      </c>
      <c r="J10" s="126">
        <v>0</v>
      </c>
      <c r="K10" s="126">
        <v>0</v>
      </c>
      <c r="L10" s="126">
        <v>0</v>
      </c>
    </row>
    <row r="11" spans="1:12" ht="24" x14ac:dyDescent="0.3">
      <c r="A11" s="27" t="s">
        <v>279</v>
      </c>
      <c r="B11" s="17" t="s">
        <v>188</v>
      </c>
      <c r="C11" s="126">
        <v>0</v>
      </c>
      <c r="D11" s="126">
        <v>0</v>
      </c>
      <c r="E11" s="126">
        <v>0</v>
      </c>
      <c r="F11" s="126">
        <v>0</v>
      </c>
      <c r="G11" s="126">
        <v>0</v>
      </c>
      <c r="H11" s="126">
        <v>0</v>
      </c>
      <c r="I11" s="126">
        <v>0</v>
      </c>
      <c r="J11" s="126">
        <v>0</v>
      </c>
      <c r="K11" s="126">
        <v>0</v>
      </c>
      <c r="L11" s="126">
        <v>0</v>
      </c>
    </row>
    <row r="12" spans="1:12" x14ac:dyDescent="0.3">
      <c r="A12" s="27">
        <v>3</v>
      </c>
      <c r="B12" s="17" t="s">
        <v>189</v>
      </c>
      <c r="C12" s="126">
        <v>0</v>
      </c>
      <c r="D12" s="126">
        <v>0</v>
      </c>
      <c r="E12" s="126">
        <v>0</v>
      </c>
      <c r="F12" s="126">
        <v>0</v>
      </c>
      <c r="G12" s="126">
        <v>0</v>
      </c>
      <c r="H12" s="126">
        <v>0</v>
      </c>
      <c r="I12" s="126">
        <v>0</v>
      </c>
      <c r="J12" s="126">
        <v>0</v>
      </c>
      <c r="K12" s="126">
        <v>0</v>
      </c>
      <c r="L12" s="126">
        <v>0</v>
      </c>
    </row>
    <row r="13" spans="1:12" x14ac:dyDescent="0.3">
      <c r="A13" s="27">
        <v>4</v>
      </c>
      <c r="B13" s="17" t="s">
        <v>181</v>
      </c>
      <c r="C13" s="126">
        <v>0</v>
      </c>
      <c r="D13" s="126">
        <v>0</v>
      </c>
      <c r="E13" s="126">
        <v>0</v>
      </c>
      <c r="F13" s="126">
        <v>0</v>
      </c>
      <c r="G13" s="126">
        <v>0</v>
      </c>
      <c r="H13" s="126">
        <v>0</v>
      </c>
      <c r="I13" s="126">
        <v>0</v>
      </c>
      <c r="J13" s="126">
        <v>0</v>
      </c>
      <c r="K13" s="126">
        <v>0</v>
      </c>
      <c r="L13" s="126">
        <v>0</v>
      </c>
    </row>
    <row r="14" spans="1:12" x14ac:dyDescent="0.3">
      <c r="A14" s="449" t="s">
        <v>190</v>
      </c>
      <c r="B14" s="449"/>
      <c r="C14" s="29">
        <f>C8+C9+C12+C13</f>
        <v>0</v>
      </c>
      <c r="D14" s="29">
        <f t="shared" ref="D14:L14" si="1">D8+D9+D12+D13</f>
        <v>0</v>
      </c>
      <c r="E14" s="29">
        <f t="shared" si="1"/>
        <v>0</v>
      </c>
      <c r="F14" s="29">
        <f t="shared" si="1"/>
        <v>0</v>
      </c>
      <c r="G14" s="29">
        <f t="shared" si="1"/>
        <v>0</v>
      </c>
      <c r="H14" s="29">
        <f t="shared" si="1"/>
        <v>0</v>
      </c>
      <c r="I14" s="29">
        <f t="shared" si="1"/>
        <v>0</v>
      </c>
      <c r="J14" s="29">
        <f t="shared" si="1"/>
        <v>0</v>
      </c>
      <c r="K14" s="29">
        <f t="shared" si="1"/>
        <v>0</v>
      </c>
      <c r="L14" s="29">
        <f t="shared" si="1"/>
        <v>0</v>
      </c>
    </row>
    <row r="15" spans="1:12" x14ac:dyDescent="0.3">
      <c r="A15" s="447" t="s">
        <v>182</v>
      </c>
      <c r="B15" s="448"/>
      <c r="C15" s="29"/>
      <c r="D15" s="29"/>
      <c r="E15" s="29"/>
      <c r="F15" s="29"/>
      <c r="G15" s="29"/>
    </row>
    <row r="16" spans="1:12" ht="24" x14ac:dyDescent="0.3">
      <c r="A16" s="27">
        <v>5</v>
      </c>
      <c r="B16" s="17" t="s">
        <v>191</v>
      </c>
      <c r="C16" s="28">
        <f>C17+C18</f>
        <v>0</v>
      </c>
      <c r="D16" s="28">
        <f t="shared" ref="D16:L16" si="2">D17+D18</f>
        <v>0</v>
      </c>
      <c r="E16" s="28">
        <f t="shared" si="2"/>
        <v>0</v>
      </c>
      <c r="F16" s="28">
        <f t="shared" si="2"/>
        <v>0</v>
      </c>
      <c r="G16" s="28">
        <f t="shared" si="2"/>
        <v>0</v>
      </c>
      <c r="H16" s="28">
        <f t="shared" si="2"/>
        <v>0</v>
      </c>
      <c r="I16" s="28">
        <f t="shared" si="2"/>
        <v>0</v>
      </c>
      <c r="J16" s="28">
        <f t="shared" si="2"/>
        <v>0</v>
      </c>
      <c r="K16" s="28">
        <f t="shared" si="2"/>
        <v>0</v>
      </c>
      <c r="L16" s="28">
        <f t="shared" si="2"/>
        <v>0</v>
      </c>
    </row>
    <row r="17" spans="1:15" x14ac:dyDescent="0.3">
      <c r="A17" s="27">
        <v>5.0999999999999996</v>
      </c>
      <c r="B17" s="13" t="s">
        <v>192</v>
      </c>
      <c r="C17" s="126">
        <v>0</v>
      </c>
      <c r="D17" s="126">
        <v>0</v>
      </c>
      <c r="E17" s="126">
        <v>0</v>
      </c>
      <c r="F17" s="126">
        <v>0</v>
      </c>
      <c r="G17" s="126">
        <v>0</v>
      </c>
      <c r="H17" s="126">
        <v>0</v>
      </c>
      <c r="I17" s="126">
        <v>0</v>
      </c>
      <c r="J17" s="126">
        <v>0</v>
      </c>
      <c r="K17" s="126">
        <v>0</v>
      </c>
      <c r="L17" s="126">
        <v>0</v>
      </c>
      <c r="M17" s="30"/>
      <c r="N17" s="30"/>
      <c r="O17" s="30"/>
    </row>
    <row r="18" spans="1:15" ht="24" x14ac:dyDescent="0.3">
      <c r="A18" s="27">
        <v>5.2</v>
      </c>
      <c r="B18" s="13" t="s">
        <v>193</v>
      </c>
      <c r="C18" s="126">
        <v>0</v>
      </c>
      <c r="D18" s="126">
        <v>0</v>
      </c>
      <c r="E18" s="126">
        <v>0</v>
      </c>
      <c r="F18" s="126">
        <v>0</v>
      </c>
      <c r="G18" s="126">
        <v>0</v>
      </c>
      <c r="H18" s="126">
        <v>0</v>
      </c>
      <c r="I18" s="126">
        <v>0</v>
      </c>
      <c r="J18" s="126">
        <v>0</v>
      </c>
      <c r="K18" s="126">
        <v>0</v>
      </c>
      <c r="L18" s="126">
        <v>0</v>
      </c>
    </row>
    <row r="19" spans="1:15" x14ac:dyDescent="0.3">
      <c r="A19" s="27">
        <v>6</v>
      </c>
      <c r="B19" s="13" t="s">
        <v>280</v>
      </c>
      <c r="C19" s="126">
        <v>0</v>
      </c>
      <c r="D19" s="126">
        <v>0</v>
      </c>
      <c r="E19" s="126">
        <v>0</v>
      </c>
      <c r="F19" s="126">
        <v>0</v>
      </c>
      <c r="G19" s="126">
        <v>0</v>
      </c>
      <c r="H19" s="126">
        <v>0</v>
      </c>
      <c r="I19" s="126">
        <v>0</v>
      </c>
      <c r="J19" s="126">
        <v>0</v>
      </c>
      <c r="K19" s="126">
        <v>0</v>
      </c>
      <c r="L19" s="126">
        <v>0</v>
      </c>
    </row>
    <row r="20" spans="1:15" x14ac:dyDescent="0.3">
      <c r="A20" s="27">
        <v>7</v>
      </c>
      <c r="B20" s="13" t="s">
        <v>68</v>
      </c>
      <c r="C20" s="126">
        <v>0</v>
      </c>
      <c r="D20" s="126">
        <v>0</v>
      </c>
      <c r="E20" s="126">
        <v>0</v>
      </c>
      <c r="F20" s="126">
        <v>0</v>
      </c>
      <c r="G20" s="126">
        <v>0</v>
      </c>
      <c r="H20" s="126">
        <v>0</v>
      </c>
      <c r="I20" s="126">
        <v>0</v>
      </c>
      <c r="J20" s="126">
        <v>0</v>
      </c>
      <c r="K20" s="126">
        <v>0</v>
      </c>
      <c r="L20" s="126">
        <v>0</v>
      </c>
    </row>
    <row r="21" spans="1:15" x14ac:dyDescent="0.3">
      <c r="A21" s="27">
        <v>8</v>
      </c>
      <c r="B21" s="17" t="s">
        <v>281</v>
      </c>
      <c r="C21" s="126">
        <v>0</v>
      </c>
      <c r="D21" s="126">
        <v>0</v>
      </c>
      <c r="E21" s="126">
        <v>0</v>
      </c>
      <c r="F21" s="126">
        <v>0</v>
      </c>
      <c r="G21" s="126">
        <v>0</v>
      </c>
      <c r="H21" s="126">
        <v>0</v>
      </c>
      <c r="I21" s="126">
        <v>0</v>
      </c>
      <c r="J21" s="126">
        <v>0</v>
      </c>
      <c r="K21" s="126">
        <v>0</v>
      </c>
      <c r="L21" s="126">
        <v>0</v>
      </c>
    </row>
    <row r="22" spans="1:15" s="31" customFormat="1" x14ac:dyDescent="0.3">
      <c r="A22" s="450" t="s">
        <v>194</v>
      </c>
      <c r="B22" s="450"/>
      <c r="C22" s="29">
        <f>C16+C21+C19+C20</f>
        <v>0</v>
      </c>
      <c r="D22" s="29">
        <f t="shared" ref="D22:L22" si="3">D16+D21+D19+D20</f>
        <v>0</v>
      </c>
      <c r="E22" s="29">
        <f t="shared" si="3"/>
        <v>0</v>
      </c>
      <c r="F22" s="29">
        <f t="shared" si="3"/>
        <v>0</v>
      </c>
      <c r="G22" s="29">
        <f t="shared" si="3"/>
        <v>0</v>
      </c>
      <c r="H22" s="29">
        <f t="shared" si="3"/>
        <v>0</v>
      </c>
      <c r="I22" s="29">
        <f t="shared" si="3"/>
        <v>0</v>
      </c>
      <c r="J22" s="29">
        <f t="shared" si="3"/>
        <v>0</v>
      </c>
      <c r="K22" s="29">
        <f t="shared" si="3"/>
        <v>0</v>
      </c>
      <c r="L22" s="29">
        <f t="shared" si="3"/>
        <v>0</v>
      </c>
    </row>
    <row r="23" spans="1:15" s="31" customFormat="1" x14ac:dyDescent="0.3">
      <c r="A23" s="450" t="s">
        <v>195</v>
      </c>
      <c r="B23" s="450"/>
      <c r="C23" s="29">
        <f>C14-C22</f>
        <v>0</v>
      </c>
      <c r="D23" s="29">
        <f t="shared" ref="D23:L23" si="4">D14-D22</f>
        <v>0</v>
      </c>
      <c r="E23" s="29">
        <f t="shared" si="4"/>
        <v>0</v>
      </c>
      <c r="F23" s="29">
        <f t="shared" si="4"/>
        <v>0</v>
      </c>
      <c r="G23" s="29">
        <f t="shared" si="4"/>
        <v>0</v>
      </c>
      <c r="H23" s="29">
        <f t="shared" si="4"/>
        <v>0</v>
      </c>
      <c r="I23" s="29">
        <f t="shared" si="4"/>
        <v>0</v>
      </c>
      <c r="J23" s="29">
        <f t="shared" si="4"/>
        <v>0</v>
      </c>
      <c r="K23" s="29">
        <f t="shared" si="4"/>
        <v>0</v>
      </c>
      <c r="L23" s="29">
        <f t="shared" si="4"/>
        <v>0</v>
      </c>
    </row>
    <row r="24" spans="1:15" x14ac:dyDescent="0.3">
      <c r="A24" s="437" t="s">
        <v>196</v>
      </c>
      <c r="B24" s="438"/>
      <c r="C24" s="438"/>
      <c r="D24" s="438"/>
      <c r="E24" s="438"/>
      <c r="F24" s="438"/>
      <c r="G24" s="438"/>
    </row>
    <row r="25" spans="1:15" x14ac:dyDescent="0.3">
      <c r="A25" s="447" t="s">
        <v>197</v>
      </c>
      <c r="B25" s="448"/>
      <c r="C25" s="20"/>
      <c r="D25" s="20"/>
      <c r="E25" s="20"/>
      <c r="F25" s="20"/>
      <c r="G25" s="20"/>
      <c r="H25" s="20"/>
      <c r="I25" s="20"/>
      <c r="J25" s="20"/>
      <c r="K25" s="20"/>
      <c r="L25" s="20"/>
    </row>
    <row r="26" spans="1:15" x14ac:dyDescent="0.3">
      <c r="A26" s="27">
        <v>9</v>
      </c>
      <c r="B26" s="17" t="s">
        <v>198</v>
      </c>
      <c r="C26" s="126">
        <v>0</v>
      </c>
      <c r="D26" s="126">
        <v>0</v>
      </c>
      <c r="E26" s="126">
        <v>0</v>
      </c>
      <c r="F26" s="126">
        <v>0</v>
      </c>
      <c r="G26" s="126">
        <v>0</v>
      </c>
      <c r="H26" s="126">
        <v>0</v>
      </c>
      <c r="I26" s="126">
        <v>0</v>
      </c>
      <c r="J26" s="126">
        <v>0</v>
      </c>
      <c r="K26" s="126">
        <v>0</v>
      </c>
      <c r="L26" s="126">
        <v>0</v>
      </c>
    </row>
    <row r="27" spans="1:15" x14ac:dyDescent="0.3">
      <c r="A27" s="449" t="s">
        <v>199</v>
      </c>
      <c r="B27" s="449"/>
      <c r="C27" s="20">
        <f>C26</f>
        <v>0</v>
      </c>
      <c r="D27" s="20">
        <f t="shared" ref="D27:L27" si="5">D26</f>
        <v>0</v>
      </c>
      <c r="E27" s="20">
        <f t="shared" si="5"/>
        <v>0</v>
      </c>
      <c r="F27" s="20">
        <f t="shared" si="5"/>
        <v>0</v>
      </c>
      <c r="G27" s="20">
        <f t="shared" si="5"/>
        <v>0</v>
      </c>
      <c r="H27" s="20">
        <f t="shared" si="5"/>
        <v>0</v>
      </c>
      <c r="I27" s="20">
        <f t="shared" si="5"/>
        <v>0</v>
      </c>
      <c r="J27" s="20">
        <f t="shared" si="5"/>
        <v>0</v>
      </c>
      <c r="K27" s="20">
        <f t="shared" si="5"/>
        <v>0</v>
      </c>
      <c r="L27" s="20">
        <f t="shared" si="5"/>
        <v>0</v>
      </c>
    </row>
    <row r="28" spans="1:15" ht="20.399999999999999" customHeight="1" x14ac:dyDescent="0.3">
      <c r="A28" s="437" t="s">
        <v>282</v>
      </c>
      <c r="B28" s="451"/>
      <c r="C28" s="20"/>
      <c r="D28" s="20"/>
      <c r="E28" s="20"/>
      <c r="F28" s="20"/>
      <c r="G28" s="20"/>
      <c r="H28" s="20"/>
      <c r="I28" s="20"/>
      <c r="J28" s="20"/>
      <c r="K28" s="20"/>
      <c r="L28" s="20"/>
    </row>
    <row r="29" spans="1:15" ht="24" x14ac:dyDescent="0.3">
      <c r="A29" s="27">
        <v>10</v>
      </c>
      <c r="B29" s="17" t="s">
        <v>578</v>
      </c>
      <c r="C29" s="126">
        <v>0</v>
      </c>
      <c r="D29" s="126">
        <v>0</v>
      </c>
      <c r="E29" s="126">
        <v>0</v>
      </c>
      <c r="F29" s="126">
        <v>0</v>
      </c>
      <c r="G29" s="126">
        <v>0</v>
      </c>
      <c r="H29" s="126">
        <v>0</v>
      </c>
      <c r="I29" s="126">
        <v>0</v>
      </c>
      <c r="J29" s="126">
        <v>0</v>
      </c>
      <c r="K29" s="126">
        <v>0</v>
      </c>
      <c r="L29" s="126">
        <v>0</v>
      </c>
    </row>
    <row r="30" spans="1:15" ht="24" x14ac:dyDescent="0.3">
      <c r="A30" s="27">
        <v>11</v>
      </c>
      <c r="B30" s="17" t="s">
        <v>579</v>
      </c>
      <c r="C30" s="126">
        <v>0</v>
      </c>
      <c r="D30" s="126">
        <v>0</v>
      </c>
      <c r="E30" s="126">
        <v>0</v>
      </c>
      <c r="F30" s="126">
        <v>0</v>
      </c>
      <c r="G30" s="126">
        <v>0</v>
      </c>
      <c r="H30" s="126">
        <v>0</v>
      </c>
      <c r="I30" s="126">
        <v>0</v>
      </c>
      <c r="J30" s="126">
        <v>0</v>
      </c>
      <c r="K30" s="126">
        <v>0</v>
      </c>
      <c r="L30" s="126">
        <v>0</v>
      </c>
    </row>
    <row r="31" spans="1:15" x14ac:dyDescent="0.3">
      <c r="A31" s="27">
        <v>12</v>
      </c>
      <c r="B31" s="17" t="s">
        <v>580</v>
      </c>
      <c r="C31" s="126">
        <v>0</v>
      </c>
      <c r="D31" s="126">
        <v>0</v>
      </c>
      <c r="E31" s="126">
        <v>0</v>
      </c>
      <c r="F31" s="126">
        <v>0</v>
      </c>
      <c r="G31" s="126">
        <v>0</v>
      </c>
      <c r="H31" s="126">
        <v>0</v>
      </c>
      <c r="I31" s="126">
        <v>0</v>
      </c>
      <c r="J31" s="126">
        <v>0</v>
      </c>
      <c r="K31" s="126">
        <v>0</v>
      </c>
      <c r="L31" s="126">
        <v>0</v>
      </c>
    </row>
    <row r="32" spans="1:15" x14ac:dyDescent="0.3">
      <c r="A32" s="27">
        <v>13</v>
      </c>
      <c r="B32" s="17" t="s">
        <v>581</v>
      </c>
      <c r="C32" s="126"/>
      <c r="D32" s="126"/>
      <c r="E32" s="126"/>
      <c r="F32" s="126"/>
      <c r="G32" s="126"/>
      <c r="H32" s="126"/>
      <c r="I32" s="126"/>
      <c r="J32" s="126"/>
      <c r="K32" s="126"/>
      <c r="L32" s="126"/>
    </row>
    <row r="33" spans="1:12" ht="48" x14ac:dyDescent="0.3">
      <c r="A33" s="27">
        <v>14</v>
      </c>
      <c r="B33" s="17" t="s">
        <v>400</v>
      </c>
      <c r="C33" s="126"/>
      <c r="D33" s="126"/>
      <c r="E33" s="126"/>
      <c r="F33" s="126"/>
      <c r="G33" s="126"/>
      <c r="H33" s="126"/>
      <c r="I33" s="126"/>
      <c r="J33" s="126"/>
      <c r="K33" s="126"/>
      <c r="L33" s="126"/>
    </row>
    <row r="34" spans="1:12" x14ac:dyDescent="0.3">
      <c r="A34" s="27">
        <v>15</v>
      </c>
      <c r="B34" s="17" t="s">
        <v>582</v>
      </c>
      <c r="C34" s="126"/>
      <c r="D34" s="126"/>
      <c r="E34" s="126"/>
      <c r="F34" s="126"/>
      <c r="G34" s="126"/>
      <c r="H34" s="126"/>
      <c r="I34" s="126"/>
      <c r="J34" s="126"/>
      <c r="K34" s="126"/>
      <c r="L34" s="126"/>
    </row>
    <row r="35" spans="1:12" ht="24" x14ac:dyDescent="0.3">
      <c r="A35" s="27">
        <v>16</v>
      </c>
      <c r="B35" s="17" t="s">
        <v>583</v>
      </c>
      <c r="C35" s="126">
        <v>0</v>
      </c>
      <c r="D35" s="126">
        <v>0</v>
      </c>
      <c r="E35" s="126">
        <v>0</v>
      </c>
      <c r="F35" s="126">
        <v>0</v>
      </c>
      <c r="G35" s="126">
        <v>0</v>
      </c>
      <c r="H35" s="126">
        <v>0</v>
      </c>
      <c r="I35" s="126">
        <v>0</v>
      </c>
      <c r="J35" s="126">
        <v>0</v>
      </c>
      <c r="K35" s="126">
        <v>0</v>
      </c>
      <c r="L35" s="126">
        <v>0</v>
      </c>
    </row>
    <row r="36" spans="1:12" ht="24" x14ac:dyDescent="0.3">
      <c r="A36" s="27">
        <v>17</v>
      </c>
      <c r="B36" s="17" t="s">
        <v>584</v>
      </c>
      <c r="C36" s="126"/>
      <c r="D36" s="126"/>
      <c r="E36" s="126"/>
      <c r="F36" s="126"/>
      <c r="G36" s="126"/>
      <c r="H36" s="126"/>
      <c r="I36" s="126"/>
      <c r="J36" s="126"/>
      <c r="K36" s="126"/>
      <c r="L36" s="126"/>
    </row>
    <row r="37" spans="1:12" x14ac:dyDescent="0.3">
      <c r="A37" s="27">
        <v>18</v>
      </c>
      <c r="B37" s="17" t="s">
        <v>585</v>
      </c>
      <c r="C37" s="126"/>
      <c r="D37" s="126"/>
      <c r="E37" s="126"/>
      <c r="F37" s="126"/>
      <c r="G37" s="126"/>
      <c r="H37" s="126"/>
      <c r="I37" s="126"/>
      <c r="J37" s="126"/>
      <c r="K37" s="126"/>
      <c r="L37" s="126"/>
    </row>
    <row r="38" spans="1:12" x14ac:dyDescent="0.3">
      <c r="A38" s="449" t="s">
        <v>200</v>
      </c>
      <c r="B38" s="449"/>
      <c r="C38" s="29">
        <f>SUM(C29:C37)</f>
        <v>0</v>
      </c>
      <c r="D38" s="29">
        <f t="shared" ref="D38:L38" si="6">SUM(D29:D37)</f>
        <v>0</v>
      </c>
      <c r="E38" s="29">
        <f t="shared" si="6"/>
        <v>0</v>
      </c>
      <c r="F38" s="29">
        <f t="shared" si="6"/>
        <v>0</v>
      </c>
      <c r="G38" s="29">
        <f t="shared" si="6"/>
        <v>0</v>
      </c>
      <c r="H38" s="29">
        <f t="shared" si="6"/>
        <v>0</v>
      </c>
      <c r="I38" s="29">
        <f t="shared" si="6"/>
        <v>0</v>
      </c>
      <c r="J38" s="29">
        <f t="shared" si="6"/>
        <v>0</v>
      </c>
      <c r="K38" s="29">
        <f t="shared" si="6"/>
        <v>0</v>
      </c>
      <c r="L38" s="29">
        <f t="shared" si="6"/>
        <v>0</v>
      </c>
    </row>
    <row r="39" spans="1:12" x14ac:dyDescent="0.3">
      <c r="A39" s="449" t="s">
        <v>201</v>
      </c>
      <c r="B39" s="449"/>
      <c r="C39" s="29">
        <f t="shared" ref="C39:L39" si="7">C27-C38</f>
        <v>0</v>
      </c>
      <c r="D39" s="29">
        <f t="shared" si="7"/>
        <v>0</v>
      </c>
      <c r="E39" s="29">
        <f t="shared" si="7"/>
        <v>0</v>
      </c>
      <c r="F39" s="29">
        <f t="shared" si="7"/>
        <v>0</v>
      </c>
      <c r="G39" s="29">
        <f t="shared" si="7"/>
        <v>0</v>
      </c>
      <c r="H39" s="29">
        <f t="shared" si="7"/>
        <v>0</v>
      </c>
      <c r="I39" s="29">
        <f t="shared" si="7"/>
        <v>0</v>
      </c>
      <c r="J39" s="29">
        <f t="shared" si="7"/>
        <v>0</v>
      </c>
      <c r="K39" s="29">
        <f t="shared" si="7"/>
        <v>0</v>
      </c>
      <c r="L39" s="29">
        <f t="shared" si="7"/>
        <v>0</v>
      </c>
    </row>
    <row r="40" spans="1:12" x14ac:dyDescent="0.3">
      <c r="A40" s="449" t="s">
        <v>202</v>
      </c>
      <c r="B40" s="449"/>
      <c r="C40" s="29">
        <f t="shared" ref="C40:L40" si="8">C39+C23</f>
        <v>0</v>
      </c>
      <c r="D40" s="29">
        <f t="shared" si="8"/>
        <v>0</v>
      </c>
      <c r="E40" s="29">
        <f t="shared" si="8"/>
        <v>0</v>
      </c>
      <c r="F40" s="29">
        <f t="shared" si="8"/>
        <v>0</v>
      </c>
      <c r="G40" s="29">
        <f t="shared" si="8"/>
        <v>0</v>
      </c>
      <c r="H40" s="29">
        <f t="shared" si="8"/>
        <v>0</v>
      </c>
      <c r="I40" s="29">
        <f t="shared" si="8"/>
        <v>0</v>
      </c>
      <c r="J40" s="29">
        <f t="shared" si="8"/>
        <v>0</v>
      </c>
      <c r="K40" s="29">
        <f t="shared" si="8"/>
        <v>0</v>
      </c>
      <c r="L40" s="29">
        <f t="shared" si="8"/>
        <v>0</v>
      </c>
    </row>
    <row r="41" spans="1:12" x14ac:dyDescent="0.3">
      <c r="A41" s="437" t="s">
        <v>283</v>
      </c>
      <c r="B41" s="452"/>
      <c r="C41" s="452"/>
      <c r="D41" s="452"/>
      <c r="E41" s="452"/>
      <c r="F41" s="452"/>
      <c r="G41" s="452"/>
    </row>
    <row r="42" spans="1:12" x14ac:dyDescent="0.3">
      <c r="A42" s="27"/>
      <c r="B42" s="15" t="s">
        <v>284</v>
      </c>
      <c r="C42" s="29"/>
      <c r="D42" s="29"/>
      <c r="E42" s="29"/>
      <c r="F42" s="29"/>
      <c r="G42" s="29"/>
    </row>
    <row r="43" spans="1:12" ht="24.6" customHeight="1" x14ac:dyDescent="0.3">
      <c r="A43" s="32">
        <v>17</v>
      </c>
      <c r="B43" s="76" t="s">
        <v>203</v>
      </c>
      <c r="C43" s="14">
        <f>C44+C47+C50+C56+C59+C62+C53</f>
        <v>0</v>
      </c>
      <c r="D43" s="14">
        <f t="shared" ref="D43:L43" si="9">D44+D47+D50+D56+D59+D62+D53</f>
        <v>0</v>
      </c>
      <c r="E43" s="14">
        <f t="shared" si="9"/>
        <v>0</v>
      </c>
      <c r="F43" s="14">
        <f t="shared" si="9"/>
        <v>0</v>
      </c>
      <c r="G43" s="14">
        <f t="shared" si="9"/>
        <v>0</v>
      </c>
      <c r="H43" s="14">
        <f t="shared" si="9"/>
        <v>0</v>
      </c>
      <c r="I43" s="14">
        <f t="shared" si="9"/>
        <v>0</v>
      </c>
      <c r="J43" s="14">
        <f t="shared" si="9"/>
        <v>0</v>
      </c>
      <c r="K43" s="14">
        <f t="shared" si="9"/>
        <v>0</v>
      </c>
      <c r="L43" s="14">
        <f t="shared" si="9"/>
        <v>0</v>
      </c>
    </row>
    <row r="44" spans="1:12" x14ac:dyDescent="0.3">
      <c r="A44" s="32">
        <v>17.100000000000001</v>
      </c>
      <c r="B44" s="76" t="s">
        <v>167</v>
      </c>
      <c r="C44" s="33">
        <f>C45+C46</f>
        <v>0</v>
      </c>
      <c r="D44" s="33">
        <f t="shared" ref="D44:L44" si="10">D45+D46</f>
        <v>0</v>
      </c>
      <c r="E44" s="33">
        <f t="shared" si="10"/>
        <v>0</v>
      </c>
      <c r="F44" s="33">
        <f t="shared" si="10"/>
        <v>0</v>
      </c>
      <c r="G44" s="33">
        <f t="shared" si="10"/>
        <v>0</v>
      </c>
      <c r="H44" s="33">
        <f t="shared" si="10"/>
        <v>0</v>
      </c>
      <c r="I44" s="33">
        <f t="shared" si="10"/>
        <v>0</v>
      </c>
      <c r="J44" s="33">
        <f t="shared" si="10"/>
        <v>0</v>
      </c>
      <c r="K44" s="33">
        <f t="shared" si="10"/>
        <v>0</v>
      </c>
      <c r="L44" s="33">
        <f t="shared" si="10"/>
        <v>0</v>
      </c>
    </row>
    <row r="45" spans="1:12" x14ac:dyDescent="0.3">
      <c r="A45" s="32"/>
      <c r="B45" s="77" t="s">
        <v>204</v>
      </c>
      <c r="C45" s="126">
        <v>0</v>
      </c>
      <c r="D45" s="126">
        <v>0</v>
      </c>
      <c r="E45" s="126">
        <v>0</v>
      </c>
      <c r="F45" s="126">
        <v>0</v>
      </c>
      <c r="G45" s="126">
        <v>0</v>
      </c>
      <c r="H45" s="126">
        <v>0</v>
      </c>
      <c r="I45" s="126">
        <v>0</v>
      </c>
      <c r="J45" s="126">
        <v>0</v>
      </c>
      <c r="K45" s="126">
        <v>0</v>
      </c>
      <c r="L45" s="126">
        <v>0</v>
      </c>
    </row>
    <row r="46" spans="1:12" x14ac:dyDescent="0.3">
      <c r="A46" s="32"/>
      <c r="B46" s="77" t="s">
        <v>205</v>
      </c>
      <c r="C46" s="126">
        <v>0</v>
      </c>
      <c r="D46" s="126">
        <v>0</v>
      </c>
      <c r="E46" s="126">
        <v>0</v>
      </c>
      <c r="F46" s="126">
        <v>0</v>
      </c>
      <c r="G46" s="126">
        <v>0</v>
      </c>
      <c r="H46" s="126">
        <v>0</v>
      </c>
      <c r="I46" s="126">
        <v>0</v>
      </c>
      <c r="J46" s="126">
        <v>0</v>
      </c>
      <c r="K46" s="126">
        <v>0</v>
      </c>
      <c r="L46" s="126">
        <v>0</v>
      </c>
    </row>
    <row r="47" spans="1:12" x14ac:dyDescent="0.3">
      <c r="A47" s="32">
        <v>17.2</v>
      </c>
      <c r="B47" s="76" t="s">
        <v>168</v>
      </c>
      <c r="C47" s="33">
        <f>C48+C49</f>
        <v>0</v>
      </c>
      <c r="D47" s="33">
        <f>D48+D49</f>
        <v>0</v>
      </c>
      <c r="E47" s="33">
        <f t="shared" ref="E47:L47" si="11">E48+E49</f>
        <v>0</v>
      </c>
      <c r="F47" s="33">
        <f t="shared" si="11"/>
        <v>0</v>
      </c>
      <c r="G47" s="33">
        <f t="shared" si="11"/>
        <v>0</v>
      </c>
      <c r="H47" s="33">
        <f t="shared" si="11"/>
        <v>0</v>
      </c>
      <c r="I47" s="33">
        <f t="shared" si="11"/>
        <v>0</v>
      </c>
      <c r="J47" s="33">
        <f t="shared" si="11"/>
        <v>0</v>
      </c>
      <c r="K47" s="33">
        <f t="shared" si="11"/>
        <v>0</v>
      </c>
      <c r="L47" s="33">
        <f t="shared" si="11"/>
        <v>0</v>
      </c>
    </row>
    <row r="48" spans="1:12" x14ac:dyDescent="0.3">
      <c r="A48" s="32"/>
      <c r="B48" s="77" t="s">
        <v>206</v>
      </c>
      <c r="C48" s="126">
        <v>0</v>
      </c>
      <c r="D48" s="126">
        <v>0</v>
      </c>
      <c r="E48" s="126">
        <v>0</v>
      </c>
      <c r="F48" s="126">
        <v>0</v>
      </c>
      <c r="G48" s="126">
        <v>0</v>
      </c>
      <c r="H48" s="126">
        <v>0</v>
      </c>
      <c r="I48" s="126">
        <v>0</v>
      </c>
      <c r="J48" s="126">
        <v>0</v>
      </c>
      <c r="K48" s="126">
        <v>0</v>
      </c>
      <c r="L48" s="126">
        <v>0</v>
      </c>
    </row>
    <row r="49" spans="1:12" x14ac:dyDescent="0.3">
      <c r="A49" s="32"/>
      <c r="B49" s="77" t="s">
        <v>207</v>
      </c>
      <c r="C49" s="126">
        <v>0</v>
      </c>
      <c r="D49" s="126">
        <v>0</v>
      </c>
      <c r="E49" s="126">
        <v>0</v>
      </c>
      <c r="F49" s="126">
        <v>0</v>
      </c>
      <c r="G49" s="126">
        <v>0</v>
      </c>
      <c r="H49" s="126">
        <v>0</v>
      </c>
      <c r="I49" s="126">
        <v>0</v>
      </c>
      <c r="J49" s="126">
        <v>0</v>
      </c>
      <c r="K49" s="126">
        <v>0</v>
      </c>
      <c r="L49" s="126">
        <v>0</v>
      </c>
    </row>
    <row r="50" spans="1:12" x14ac:dyDescent="0.3">
      <c r="A50" s="32" t="s">
        <v>401</v>
      </c>
      <c r="B50" s="76" t="s">
        <v>169</v>
      </c>
      <c r="C50" s="33">
        <f>C51+C52</f>
        <v>0</v>
      </c>
      <c r="D50" s="33">
        <f t="shared" ref="D50:L50" si="12">D51+D52</f>
        <v>0</v>
      </c>
      <c r="E50" s="33">
        <f t="shared" si="12"/>
        <v>0</v>
      </c>
      <c r="F50" s="33">
        <f t="shared" si="12"/>
        <v>0</v>
      </c>
      <c r="G50" s="33">
        <f t="shared" si="12"/>
        <v>0</v>
      </c>
      <c r="H50" s="33">
        <f t="shared" si="12"/>
        <v>0</v>
      </c>
      <c r="I50" s="33">
        <f t="shared" si="12"/>
        <v>0</v>
      </c>
      <c r="J50" s="33">
        <f t="shared" si="12"/>
        <v>0</v>
      </c>
      <c r="K50" s="33">
        <f t="shared" si="12"/>
        <v>0</v>
      </c>
      <c r="L50" s="33">
        <f t="shared" si="12"/>
        <v>0</v>
      </c>
    </row>
    <row r="51" spans="1:12" x14ac:dyDescent="0.3">
      <c r="A51" s="32"/>
      <c r="B51" s="77" t="s">
        <v>208</v>
      </c>
      <c r="C51" s="126">
        <v>0</v>
      </c>
      <c r="D51" s="126">
        <v>0</v>
      </c>
      <c r="E51" s="126">
        <v>0</v>
      </c>
      <c r="F51" s="126">
        <v>0</v>
      </c>
      <c r="G51" s="126">
        <v>0</v>
      </c>
      <c r="H51" s="126">
        <v>0</v>
      </c>
      <c r="I51" s="126">
        <v>0</v>
      </c>
      <c r="J51" s="126">
        <v>0</v>
      </c>
      <c r="K51" s="126">
        <v>0</v>
      </c>
      <c r="L51" s="126">
        <v>0</v>
      </c>
    </row>
    <row r="52" spans="1:12" x14ac:dyDescent="0.3">
      <c r="A52" s="32"/>
      <c r="B52" s="77" t="s">
        <v>209</v>
      </c>
      <c r="C52" s="126">
        <v>0</v>
      </c>
      <c r="D52" s="126">
        <v>0</v>
      </c>
      <c r="E52" s="126">
        <v>0</v>
      </c>
      <c r="F52" s="126">
        <v>0</v>
      </c>
      <c r="G52" s="126">
        <v>0</v>
      </c>
      <c r="H52" s="126">
        <v>0</v>
      </c>
      <c r="I52" s="126">
        <v>0</v>
      </c>
      <c r="J52" s="126">
        <v>0</v>
      </c>
      <c r="K52" s="126">
        <v>0</v>
      </c>
      <c r="L52" s="126">
        <v>0</v>
      </c>
    </row>
    <row r="53" spans="1:12" x14ac:dyDescent="0.3">
      <c r="A53" s="32" t="s">
        <v>402</v>
      </c>
      <c r="B53" s="76" t="s">
        <v>294</v>
      </c>
      <c r="C53" s="33">
        <f>C54+C55</f>
        <v>0</v>
      </c>
      <c r="D53" s="33">
        <f t="shared" ref="D53:L53" si="13">D54+D55</f>
        <v>0</v>
      </c>
      <c r="E53" s="33">
        <f t="shared" si="13"/>
        <v>0</v>
      </c>
      <c r="F53" s="33">
        <f t="shared" si="13"/>
        <v>0</v>
      </c>
      <c r="G53" s="33">
        <f t="shared" si="13"/>
        <v>0</v>
      </c>
      <c r="H53" s="33">
        <f t="shared" si="13"/>
        <v>0</v>
      </c>
      <c r="I53" s="33">
        <f t="shared" si="13"/>
        <v>0</v>
      </c>
      <c r="J53" s="33">
        <f t="shared" si="13"/>
        <v>0</v>
      </c>
      <c r="K53" s="33">
        <f t="shared" si="13"/>
        <v>0</v>
      </c>
      <c r="L53" s="33">
        <f t="shared" si="13"/>
        <v>0</v>
      </c>
    </row>
    <row r="54" spans="1:12" x14ac:dyDescent="0.3">
      <c r="A54" s="32"/>
      <c r="B54" s="77" t="s">
        <v>295</v>
      </c>
      <c r="C54" s="126">
        <v>0</v>
      </c>
      <c r="D54" s="126">
        <v>0</v>
      </c>
      <c r="E54" s="126">
        <v>0</v>
      </c>
      <c r="F54" s="126">
        <v>0</v>
      </c>
      <c r="G54" s="126">
        <v>0</v>
      </c>
      <c r="H54" s="126">
        <v>0</v>
      </c>
      <c r="I54" s="126">
        <v>0</v>
      </c>
      <c r="J54" s="126">
        <v>0</v>
      </c>
      <c r="K54" s="126">
        <v>0</v>
      </c>
      <c r="L54" s="126">
        <v>0</v>
      </c>
    </row>
    <row r="55" spans="1:12" x14ac:dyDescent="0.3">
      <c r="A55" s="32"/>
      <c r="B55" s="77" t="s">
        <v>296</v>
      </c>
      <c r="C55" s="126">
        <v>0</v>
      </c>
      <c r="D55" s="126">
        <v>0</v>
      </c>
      <c r="E55" s="126">
        <v>0</v>
      </c>
      <c r="F55" s="126">
        <v>0</v>
      </c>
      <c r="G55" s="126">
        <v>0</v>
      </c>
      <c r="H55" s="126">
        <v>0</v>
      </c>
      <c r="I55" s="126">
        <v>0</v>
      </c>
      <c r="J55" s="126">
        <v>0</v>
      </c>
      <c r="K55" s="126">
        <v>0</v>
      </c>
      <c r="L55" s="126">
        <v>0</v>
      </c>
    </row>
    <row r="56" spans="1:12" ht="24" x14ac:dyDescent="0.3">
      <c r="A56" s="32" t="s">
        <v>403</v>
      </c>
      <c r="B56" s="76" t="s">
        <v>210</v>
      </c>
      <c r="C56" s="33">
        <f>C57+C58</f>
        <v>0</v>
      </c>
      <c r="D56" s="33">
        <f t="shared" ref="D56:L56" si="14">D57+D58</f>
        <v>0</v>
      </c>
      <c r="E56" s="33">
        <f t="shared" si="14"/>
        <v>0</v>
      </c>
      <c r="F56" s="33">
        <f t="shared" si="14"/>
        <v>0</v>
      </c>
      <c r="G56" s="33">
        <f t="shared" si="14"/>
        <v>0</v>
      </c>
      <c r="H56" s="33">
        <f t="shared" si="14"/>
        <v>0</v>
      </c>
      <c r="I56" s="33">
        <f t="shared" si="14"/>
        <v>0</v>
      </c>
      <c r="J56" s="33">
        <f t="shared" si="14"/>
        <v>0</v>
      </c>
      <c r="K56" s="33">
        <f t="shared" si="14"/>
        <v>0</v>
      </c>
      <c r="L56" s="33">
        <f t="shared" si="14"/>
        <v>0</v>
      </c>
    </row>
    <row r="57" spans="1:12" ht="24" x14ac:dyDescent="0.3">
      <c r="A57" s="32"/>
      <c r="B57" s="77" t="s">
        <v>211</v>
      </c>
      <c r="C57" s="126">
        <v>0</v>
      </c>
      <c r="D57" s="126">
        <v>0</v>
      </c>
      <c r="E57" s="126">
        <v>0</v>
      </c>
      <c r="F57" s="126">
        <v>0</v>
      </c>
      <c r="G57" s="126">
        <v>0</v>
      </c>
      <c r="H57" s="126">
        <v>0</v>
      </c>
      <c r="I57" s="126">
        <v>0</v>
      </c>
      <c r="J57" s="126">
        <v>0</v>
      </c>
      <c r="K57" s="126">
        <v>0</v>
      </c>
      <c r="L57" s="126">
        <v>0</v>
      </c>
    </row>
    <row r="58" spans="1:12" ht="24" x14ac:dyDescent="0.3">
      <c r="A58" s="32"/>
      <c r="B58" s="77" t="s">
        <v>212</v>
      </c>
      <c r="C58" s="126">
        <v>0</v>
      </c>
      <c r="D58" s="126">
        <v>0</v>
      </c>
      <c r="E58" s="126">
        <v>0</v>
      </c>
      <c r="F58" s="126">
        <v>0</v>
      </c>
      <c r="G58" s="126">
        <v>0</v>
      </c>
      <c r="H58" s="126">
        <v>0</v>
      </c>
      <c r="I58" s="126">
        <v>0</v>
      </c>
      <c r="J58" s="126">
        <v>0</v>
      </c>
      <c r="K58" s="126">
        <v>0</v>
      </c>
      <c r="L58" s="126">
        <v>0</v>
      </c>
    </row>
    <row r="59" spans="1:12" x14ac:dyDescent="0.3">
      <c r="A59" s="32" t="s">
        <v>404</v>
      </c>
      <c r="B59" s="76" t="s">
        <v>213</v>
      </c>
      <c r="C59" s="33">
        <f>C60+C61</f>
        <v>0</v>
      </c>
      <c r="D59" s="33">
        <f t="shared" ref="D59:L59" si="15">D60+D61</f>
        <v>0</v>
      </c>
      <c r="E59" s="33">
        <f t="shared" si="15"/>
        <v>0</v>
      </c>
      <c r="F59" s="33">
        <f t="shared" si="15"/>
        <v>0</v>
      </c>
      <c r="G59" s="33">
        <f t="shared" si="15"/>
        <v>0</v>
      </c>
      <c r="H59" s="33">
        <f t="shared" si="15"/>
        <v>0</v>
      </c>
      <c r="I59" s="33">
        <f t="shared" si="15"/>
        <v>0</v>
      </c>
      <c r="J59" s="33">
        <f t="shared" si="15"/>
        <v>0</v>
      </c>
      <c r="K59" s="33">
        <f t="shared" si="15"/>
        <v>0</v>
      </c>
      <c r="L59" s="33">
        <f t="shared" si="15"/>
        <v>0</v>
      </c>
    </row>
    <row r="60" spans="1:12" x14ac:dyDescent="0.3">
      <c r="A60" s="32"/>
      <c r="B60" s="77" t="s">
        <v>214</v>
      </c>
      <c r="C60" s="126">
        <v>0</v>
      </c>
      <c r="D60" s="126">
        <v>0</v>
      </c>
      <c r="E60" s="126">
        <v>0</v>
      </c>
      <c r="F60" s="126">
        <v>0</v>
      </c>
      <c r="G60" s="126">
        <v>0</v>
      </c>
      <c r="H60" s="126">
        <v>0</v>
      </c>
      <c r="I60" s="126">
        <v>0</v>
      </c>
      <c r="J60" s="126">
        <v>0</v>
      </c>
      <c r="K60" s="126">
        <v>0</v>
      </c>
      <c r="L60" s="126">
        <v>0</v>
      </c>
    </row>
    <row r="61" spans="1:12" x14ac:dyDescent="0.3">
      <c r="A61" s="32"/>
      <c r="B61" s="77" t="s">
        <v>215</v>
      </c>
      <c r="C61" s="126">
        <v>0</v>
      </c>
      <c r="D61" s="126">
        <v>0</v>
      </c>
      <c r="E61" s="126">
        <v>0</v>
      </c>
      <c r="F61" s="126">
        <v>0</v>
      </c>
      <c r="G61" s="126">
        <v>0</v>
      </c>
      <c r="H61" s="126">
        <v>0</v>
      </c>
      <c r="I61" s="126">
        <v>0</v>
      </c>
      <c r="J61" s="126">
        <v>0</v>
      </c>
      <c r="K61" s="126">
        <v>0</v>
      </c>
      <c r="L61" s="126">
        <v>0</v>
      </c>
    </row>
    <row r="62" spans="1:12" s="31" customFormat="1" x14ac:dyDescent="0.3">
      <c r="A62" s="34">
        <v>17.7</v>
      </c>
      <c r="B62" s="76" t="s">
        <v>70</v>
      </c>
      <c r="C62" s="21">
        <f>C63+C64</f>
        <v>0</v>
      </c>
      <c r="D62" s="21">
        <f t="shared" ref="D62:L62" si="16">D63+D64</f>
        <v>0</v>
      </c>
      <c r="E62" s="21">
        <f t="shared" si="16"/>
        <v>0</v>
      </c>
      <c r="F62" s="21">
        <f t="shared" si="16"/>
        <v>0</v>
      </c>
      <c r="G62" s="21">
        <f t="shared" si="16"/>
        <v>0</v>
      </c>
      <c r="H62" s="21">
        <f t="shared" si="16"/>
        <v>0</v>
      </c>
      <c r="I62" s="21">
        <f t="shared" si="16"/>
        <v>0</v>
      </c>
      <c r="J62" s="21">
        <f t="shared" si="16"/>
        <v>0</v>
      </c>
      <c r="K62" s="21">
        <f t="shared" si="16"/>
        <v>0</v>
      </c>
      <c r="L62" s="21">
        <f t="shared" si="16"/>
        <v>0</v>
      </c>
    </row>
    <row r="63" spans="1:12" x14ac:dyDescent="0.3">
      <c r="A63" s="27"/>
      <c r="B63" s="17" t="s">
        <v>216</v>
      </c>
      <c r="C63" s="126"/>
      <c r="D63" s="126">
        <v>0</v>
      </c>
      <c r="E63" s="126">
        <v>0</v>
      </c>
      <c r="F63" s="126">
        <v>0</v>
      </c>
      <c r="G63" s="126">
        <v>0</v>
      </c>
      <c r="H63" s="126">
        <v>0</v>
      </c>
      <c r="I63" s="126">
        <v>0</v>
      </c>
      <c r="J63" s="126">
        <v>0</v>
      </c>
      <c r="K63" s="126">
        <v>0</v>
      </c>
      <c r="L63" s="126">
        <v>0</v>
      </c>
    </row>
    <row r="64" spans="1:12" x14ac:dyDescent="0.3">
      <c r="A64" s="27"/>
      <c r="B64" s="17" t="s">
        <v>217</v>
      </c>
      <c r="C64" s="126">
        <v>0</v>
      </c>
      <c r="D64" s="126">
        <v>0</v>
      </c>
      <c r="E64" s="126">
        <v>0</v>
      </c>
      <c r="F64" s="126">
        <v>0</v>
      </c>
      <c r="G64" s="126">
        <v>0</v>
      </c>
      <c r="H64" s="126">
        <v>0</v>
      </c>
      <c r="I64" s="126">
        <v>0</v>
      </c>
      <c r="J64" s="126">
        <v>0</v>
      </c>
      <c r="K64" s="126">
        <v>0</v>
      </c>
      <c r="L64" s="126">
        <v>0</v>
      </c>
    </row>
    <row r="65" spans="1:12" x14ac:dyDescent="0.3">
      <c r="A65" s="27">
        <v>18</v>
      </c>
      <c r="B65" s="78" t="s">
        <v>218</v>
      </c>
      <c r="C65" s="14">
        <f>C66+C67+C68+C69</f>
        <v>0</v>
      </c>
      <c r="D65" s="14">
        <f t="shared" ref="D65:L65" si="17">D66+D67+D68+D69</f>
        <v>0</v>
      </c>
      <c r="E65" s="14">
        <f t="shared" si="17"/>
        <v>0</v>
      </c>
      <c r="F65" s="14">
        <f t="shared" si="17"/>
        <v>0</v>
      </c>
      <c r="G65" s="14">
        <f t="shared" si="17"/>
        <v>0</v>
      </c>
      <c r="H65" s="14">
        <f t="shared" si="17"/>
        <v>0</v>
      </c>
      <c r="I65" s="14">
        <f t="shared" si="17"/>
        <v>0</v>
      </c>
      <c r="J65" s="14">
        <f t="shared" si="17"/>
        <v>0</v>
      </c>
      <c r="K65" s="14">
        <f t="shared" si="17"/>
        <v>0</v>
      </c>
      <c r="L65" s="14">
        <f t="shared" si="17"/>
        <v>0</v>
      </c>
    </row>
    <row r="66" spans="1:12" x14ac:dyDescent="0.3">
      <c r="A66" s="27" t="s">
        <v>405</v>
      </c>
      <c r="B66" s="16" t="s">
        <v>219</v>
      </c>
      <c r="C66" s="126">
        <v>0</v>
      </c>
      <c r="D66" s="126">
        <v>0</v>
      </c>
      <c r="E66" s="126">
        <v>0</v>
      </c>
      <c r="F66" s="126">
        <v>0</v>
      </c>
      <c r="G66" s="126">
        <v>0</v>
      </c>
      <c r="H66" s="126">
        <v>0</v>
      </c>
      <c r="I66" s="126">
        <v>0</v>
      </c>
      <c r="J66" s="126">
        <v>0</v>
      </c>
      <c r="K66" s="126">
        <v>0</v>
      </c>
      <c r="L66" s="126">
        <v>0</v>
      </c>
    </row>
    <row r="67" spans="1:12" ht="24" x14ac:dyDescent="0.3">
      <c r="A67" s="27" t="s">
        <v>406</v>
      </c>
      <c r="B67" s="16" t="s">
        <v>220</v>
      </c>
      <c r="C67" s="126">
        <v>0</v>
      </c>
      <c r="D67" s="126">
        <v>0</v>
      </c>
      <c r="E67" s="126">
        <v>0</v>
      </c>
      <c r="F67" s="126">
        <v>0</v>
      </c>
      <c r="G67" s="126">
        <v>0</v>
      </c>
      <c r="H67" s="126">
        <v>0</v>
      </c>
      <c r="I67" s="126">
        <v>0</v>
      </c>
      <c r="J67" s="126">
        <v>0</v>
      </c>
      <c r="K67" s="126">
        <v>0</v>
      </c>
      <c r="L67" s="126">
        <v>0</v>
      </c>
    </row>
    <row r="68" spans="1:12" x14ac:dyDescent="0.3">
      <c r="A68" s="27" t="s">
        <v>407</v>
      </c>
      <c r="B68" s="16" t="s">
        <v>221</v>
      </c>
      <c r="C68" s="126">
        <v>0</v>
      </c>
      <c r="D68" s="126">
        <v>0</v>
      </c>
      <c r="E68" s="126">
        <v>0</v>
      </c>
      <c r="F68" s="126">
        <v>0</v>
      </c>
      <c r="G68" s="126">
        <v>0</v>
      </c>
      <c r="H68" s="126">
        <v>0</v>
      </c>
      <c r="I68" s="126">
        <v>0</v>
      </c>
      <c r="J68" s="126">
        <v>0</v>
      </c>
      <c r="K68" s="126">
        <v>0</v>
      </c>
      <c r="L68" s="126">
        <v>0</v>
      </c>
    </row>
    <row r="69" spans="1:12" x14ac:dyDescent="0.3">
      <c r="A69" s="27" t="s">
        <v>408</v>
      </c>
      <c r="B69" s="16" t="s">
        <v>285</v>
      </c>
      <c r="C69" s="126">
        <v>0</v>
      </c>
      <c r="D69" s="126">
        <v>0</v>
      </c>
      <c r="E69" s="126">
        <v>0</v>
      </c>
      <c r="F69" s="126">
        <v>0</v>
      </c>
      <c r="G69" s="126">
        <v>0</v>
      </c>
      <c r="H69" s="126">
        <v>0</v>
      </c>
      <c r="I69" s="126">
        <v>0</v>
      </c>
      <c r="J69" s="126">
        <v>0</v>
      </c>
      <c r="K69" s="126">
        <v>0</v>
      </c>
      <c r="L69" s="126">
        <v>0</v>
      </c>
    </row>
    <row r="70" spans="1:12" s="31" customFormat="1" ht="21.6" customHeight="1" x14ac:dyDescent="0.3">
      <c r="A70" s="449" t="s">
        <v>286</v>
      </c>
      <c r="B70" s="449"/>
      <c r="C70" s="29">
        <f>C65+C43</f>
        <v>0</v>
      </c>
      <c r="D70" s="29">
        <f t="shared" ref="D70:L70" si="18">D65+D43</f>
        <v>0</v>
      </c>
      <c r="E70" s="29">
        <f t="shared" si="18"/>
        <v>0</v>
      </c>
      <c r="F70" s="29">
        <f t="shared" si="18"/>
        <v>0</v>
      </c>
      <c r="G70" s="29">
        <f t="shared" si="18"/>
        <v>0</v>
      </c>
      <c r="H70" s="29">
        <f t="shared" si="18"/>
        <v>0</v>
      </c>
      <c r="I70" s="29">
        <f t="shared" si="18"/>
        <v>0</v>
      </c>
      <c r="J70" s="29">
        <f t="shared" si="18"/>
        <v>0</v>
      </c>
      <c r="K70" s="29">
        <f t="shared" si="18"/>
        <v>0</v>
      </c>
      <c r="L70" s="29">
        <f t="shared" si="18"/>
        <v>0</v>
      </c>
    </row>
    <row r="71" spans="1:12" x14ac:dyDescent="0.3">
      <c r="A71" s="27"/>
      <c r="B71" s="15" t="s">
        <v>287</v>
      </c>
      <c r="C71" s="20"/>
      <c r="D71" s="20"/>
      <c r="E71" s="20"/>
      <c r="F71" s="20"/>
      <c r="G71" s="20"/>
      <c r="H71" s="20"/>
      <c r="I71" s="20"/>
      <c r="J71" s="20"/>
      <c r="K71" s="20"/>
      <c r="L71" s="20"/>
    </row>
    <row r="72" spans="1:12" x14ac:dyDescent="0.3">
      <c r="A72" s="27"/>
      <c r="B72" s="78" t="s">
        <v>288</v>
      </c>
      <c r="C72" s="29">
        <f>C73+C76+C79+C82+C85+C86+C87</f>
        <v>0</v>
      </c>
      <c r="D72" s="29">
        <f t="shared" ref="D72:L72" si="19">D73+D76+D79+D82+D85+D86+D87</f>
        <v>0</v>
      </c>
      <c r="E72" s="29">
        <f t="shared" si="19"/>
        <v>0</v>
      </c>
      <c r="F72" s="29">
        <f t="shared" si="19"/>
        <v>0</v>
      </c>
      <c r="G72" s="29">
        <f t="shared" si="19"/>
        <v>0</v>
      </c>
      <c r="H72" s="29">
        <f t="shared" si="19"/>
        <v>0</v>
      </c>
      <c r="I72" s="29">
        <f t="shared" si="19"/>
        <v>0</v>
      </c>
      <c r="J72" s="29">
        <f t="shared" si="19"/>
        <v>0</v>
      </c>
      <c r="K72" s="29">
        <f t="shared" si="19"/>
        <v>0</v>
      </c>
      <c r="L72" s="29">
        <f t="shared" si="19"/>
        <v>0</v>
      </c>
    </row>
    <row r="73" spans="1:12" s="31" customFormat="1" ht="24" x14ac:dyDescent="0.3">
      <c r="A73" s="34">
        <v>19</v>
      </c>
      <c r="B73" s="35" t="s">
        <v>170</v>
      </c>
      <c r="C73" s="21">
        <f>C74+C75</f>
        <v>0</v>
      </c>
      <c r="D73" s="21">
        <f t="shared" ref="D73:L73" si="20">D74+D75</f>
        <v>0</v>
      </c>
      <c r="E73" s="21">
        <f t="shared" si="20"/>
        <v>0</v>
      </c>
      <c r="F73" s="21">
        <f t="shared" si="20"/>
        <v>0</v>
      </c>
      <c r="G73" s="21">
        <f t="shared" si="20"/>
        <v>0</v>
      </c>
      <c r="H73" s="21">
        <f t="shared" si="20"/>
        <v>0</v>
      </c>
      <c r="I73" s="21">
        <f t="shared" si="20"/>
        <v>0</v>
      </c>
      <c r="J73" s="21">
        <f t="shared" si="20"/>
        <v>0</v>
      </c>
      <c r="K73" s="21">
        <f t="shared" si="20"/>
        <v>0</v>
      </c>
      <c r="L73" s="21">
        <f t="shared" si="20"/>
        <v>0</v>
      </c>
    </row>
    <row r="74" spans="1:12" ht="24" x14ac:dyDescent="0.3">
      <c r="A74" s="27"/>
      <c r="B74" s="16" t="s">
        <v>222</v>
      </c>
      <c r="C74" s="126">
        <v>0</v>
      </c>
      <c r="D74" s="126">
        <v>0</v>
      </c>
      <c r="E74" s="126">
        <v>0</v>
      </c>
      <c r="F74" s="126">
        <v>0</v>
      </c>
      <c r="G74" s="126">
        <v>0</v>
      </c>
      <c r="H74" s="126">
        <v>0</v>
      </c>
      <c r="I74" s="126">
        <v>0</v>
      </c>
      <c r="J74" s="126">
        <v>0</v>
      </c>
      <c r="K74" s="126">
        <v>0</v>
      </c>
      <c r="L74" s="126">
        <v>0</v>
      </c>
    </row>
    <row r="75" spans="1:12" ht="24" x14ac:dyDescent="0.3">
      <c r="A75" s="27"/>
      <c r="B75" s="16" t="s">
        <v>223</v>
      </c>
      <c r="C75" s="126">
        <v>0</v>
      </c>
      <c r="D75" s="126">
        <v>0</v>
      </c>
      <c r="E75" s="126">
        <v>0</v>
      </c>
      <c r="F75" s="126">
        <v>0</v>
      </c>
      <c r="G75" s="126">
        <v>0</v>
      </c>
      <c r="H75" s="126">
        <v>0</v>
      </c>
      <c r="I75" s="126">
        <v>0</v>
      </c>
      <c r="J75" s="126">
        <v>0</v>
      </c>
      <c r="K75" s="126">
        <v>0</v>
      </c>
      <c r="L75" s="126">
        <v>0</v>
      </c>
    </row>
    <row r="76" spans="1:12" s="31" customFormat="1" x14ac:dyDescent="0.3">
      <c r="A76" s="34">
        <v>20</v>
      </c>
      <c r="B76" s="35" t="s">
        <v>59</v>
      </c>
      <c r="C76" s="21">
        <f>C77+C78</f>
        <v>0</v>
      </c>
      <c r="D76" s="21">
        <f t="shared" ref="D76:L76" si="21">D77+D78</f>
        <v>0</v>
      </c>
      <c r="E76" s="21">
        <f t="shared" si="21"/>
        <v>0</v>
      </c>
      <c r="F76" s="21">
        <f t="shared" si="21"/>
        <v>0</v>
      </c>
      <c r="G76" s="21">
        <f t="shared" si="21"/>
        <v>0</v>
      </c>
      <c r="H76" s="21">
        <f t="shared" si="21"/>
        <v>0</v>
      </c>
      <c r="I76" s="21">
        <f t="shared" si="21"/>
        <v>0</v>
      </c>
      <c r="J76" s="21">
        <f t="shared" si="21"/>
        <v>0</v>
      </c>
      <c r="K76" s="21">
        <f t="shared" si="21"/>
        <v>0</v>
      </c>
      <c r="L76" s="21">
        <f t="shared" si="21"/>
        <v>0</v>
      </c>
    </row>
    <row r="77" spans="1:12" x14ac:dyDescent="0.3">
      <c r="A77" s="27"/>
      <c r="B77" s="16" t="s">
        <v>224</v>
      </c>
      <c r="C77" s="126"/>
      <c r="D77" s="126"/>
      <c r="E77" s="126"/>
      <c r="F77" s="126"/>
      <c r="G77" s="126"/>
      <c r="H77" s="126"/>
      <c r="I77" s="126"/>
      <c r="J77" s="126"/>
      <c r="K77" s="126"/>
      <c r="L77" s="126"/>
    </row>
    <row r="78" spans="1:12" x14ac:dyDescent="0.3">
      <c r="A78" s="27"/>
      <c r="B78" s="16" t="s">
        <v>225</v>
      </c>
      <c r="C78" s="126"/>
      <c r="D78" s="126"/>
      <c r="E78" s="126"/>
      <c r="F78" s="126"/>
      <c r="G78" s="126"/>
      <c r="H78" s="126"/>
      <c r="I78" s="126"/>
      <c r="J78" s="126"/>
      <c r="K78" s="126"/>
      <c r="L78" s="126"/>
    </row>
    <row r="79" spans="1:12" s="31" customFormat="1" x14ac:dyDescent="0.3">
      <c r="A79" s="34">
        <v>21</v>
      </c>
      <c r="B79" s="35" t="s">
        <v>289</v>
      </c>
      <c r="C79" s="21">
        <f>C80+C81</f>
        <v>0</v>
      </c>
      <c r="D79" s="21">
        <f t="shared" ref="D79:L79" si="22">D80+D81</f>
        <v>0</v>
      </c>
      <c r="E79" s="21">
        <f t="shared" si="22"/>
        <v>0</v>
      </c>
      <c r="F79" s="21">
        <f t="shared" si="22"/>
        <v>0</v>
      </c>
      <c r="G79" s="21">
        <f t="shared" si="22"/>
        <v>0</v>
      </c>
      <c r="H79" s="21">
        <f t="shared" si="22"/>
        <v>0</v>
      </c>
      <c r="I79" s="21">
        <f t="shared" si="22"/>
        <v>0</v>
      </c>
      <c r="J79" s="21">
        <f t="shared" si="22"/>
        <v>0</v>
      </c>
      <c r="K79" s="21">
        <f t="shared" si="22"/>
        <v>0</v>
      </c>
      <c r="L79" s="21">
        <f t="shared" si="22"/>
        <v>0</v>
      </c>
    </row>
    <row r="80" spans="1:12" x14ac:dyDescent="0.3">
      <c r="A80" s="27"/>
      <c r="B80" s="16" t="s">
        <v>290</v>
      </c>
      <c r="C80" s="126">
        <v>0</v>
      </c>
      <c r="D80" s="126">
        <v>0</v>
      </c>
      <c r="E80" s="126">
        <v>0</v>
      </c>
      <c r="F80" s="126">
        <v>0</v>
      </c>
      <c r="G80" s="126">
        <v>0</v>
      </c>
      <c r="H80" s="126">
        <v>0</v>
      </c>
      <c r="I80" s="126">
        <v>0</v>
      </c>
      <c r="J80" s="126">
        <v>0</v>
      </c>
      <c r="K80" s="126">
        <v>0</v>
      </c>
      <c r="L80" s="126">
        <v>0</v>
      </c>
    </row>
    <row r="81" spans="1:12" x14ac:dyDescent="0.3">
      <c r="A81" s="27"/>
      <c r="B81" s="16" t="s">
        <v>291</v>
      </c>
      <c r="C81" s="126">
        <v>0</v>
      </c>
      <c r="D81" s="126">
        <v>0</v>
      </c>
      <c r="E81" s="126">
        <v>0</v>
      </c>
      <c r="F81" s="126">
        <v>0</v>
      </c>
      <c r="G81" s="126">
        <v>0</v>
      </c>
      <c r="H81" s="126">
        <v>0</v>
      </c>
      <c r="I81" s="126">
        <v>0</v>
      </c>
      <c r="J81" s="126">
        <v>0</v>
      </c>
      <c r="K81" s="126">
        <v>0</v>
      </c>
      <c r="L81" s="126">
        <v>0</v>
      </c>
    </row>
    <row r="82" spans="1:12" s="31" customFormat="1" x14ac:dyDescent="0.3">
      <c r="A82" s="34">
        <v>22</v>
      </c>
      <c r="B82" s="35" t="s">
        <v>171</v>
      </c>
      <c r="C82" s="21">
        <f>C83+C84</f>
        <v>0</v>
      </c>
      <c r="D82" s="21">
        <f t="shared" ref="D82:L82" si="23">D83+D84</f>
        <v>0</v>
      </c>
      <c r="E82" s="21">
        <f t="shared" si="23"/>
        <v>0</v>
      </c>
      <c r="F82" s="21">
        <f t="shared" si="23"/>
        <v>0</v>
      </c>
      <c r="G82" s="21">
        <f t="shared" si="23"/>
        <v>0</v>
      </c>
      <c r="H82" s="21">
        <f t="shared" si="23"/>
        <v>0</v>
      </c>
      <c r="I82" s="21">
        <f t="shared" si="23"/>
        <v>0</v>
      </c>
      <c r="J82" s="21">
        <f t="shared" si="23"/>
        <v>0</v>
      </c>
      <c r="K82" s="21">
        <f t="shared" si="23"/>
        <v>0</v>
      </c>
      <c r="L82" s="21">
        <f t="shared" si="23"/>
        <v>0</v>
      </c>
    </row>
    <row r="83" spans="1:12" x14ac:dyDescent="0.3">
      <c r="A83" s="27"/>
      <c r="B83" s="16" t="s">
        <v>226</v>
      </c>
      <c r="C83" s="126">
        <v>0</v>
      </c>
      <c r="D83" s="126">
        <v>0</v>
      </c>
      <c r="E83" s="126">
        <v>0</v>
      </c>
      <c r="F83" s="126">
        <v>0</v>
      </c>
      <c r="G83" s="126">
        <v>0</v>
      </c>
      <c r="H83" s="126">
        <v>0</v>
      </c>
      <c r="I83" s="126">
        <v>0</v>
      </c>
      <c r="J83" s="126">
        <v>0</v>
      </c>
      <c r="K83" s="126">
        <v>0</v>
      </c>
      <c r="L83" s="126">
        <v>0</v>
      </c>
    </row>
    <row r="84" spans="1:12" x14ac:dyDescent="0.3">
      <c r="A84" s="27"/>
      <c r="B84" s="16" t="s">
        <v>227</v>
      </c>
      <c r="C84" s="126">
        <v>0</v>
      </c>
      <c r="D84" s="126">
        <v>0</v>
      </c>
      <c r="E84" s="126">
        <v>0</v>
      </c>
      <c r="F84" s="126">
        <v>0</v>
      </c>
      <c r="G84" s="126">
        <v>0</v>
      </c>
      <c r="H84" s="126">
        <v>0</v>
      </c>
      <c r="I84" s="126">
        <v>0</v>
      </c>
      <c r="J84" s="126">
        <v>0</v>
      </c>
      <c r="K84" s="126">
        <v>0</v>
      </c>
      <c r="L84" s="126">
        <v>0</v>
      </c>
    </row>
    <row r="85" spans="1:12" s="31" customFormat="1" x14ac:dyDescent="0.3">
      <c r="A85" s="34">
        <v>23</v>
      </c>
      <c r="B85" s="35" t="s">
        <v>228</v>
      </c>
      <c r="C85" s="126">
        <v>0</v>
      </c>
      <c r="D85" s="126">
        <v>0</v>
      </c>
      <c r="E85" s="126">
        <v>0</v>
      </c>
      <c r="F85" s="126">
        <v>0</v>
      </c>
      <c r="G85" s="126">
        <v>0</v>
      </c>
      <c r="H85" s="126">
        <v>0</v>
      </c>
      <c r="I85" s="126">
        <v>0</v>
      </c>
      <c r="J85" s="126">
        <v>0</v>
      </c>
      <c r="K85" s="126">
        <v>0</v>
      </c>
      <c r="L85" s="126">
        <v>0</v>
      </c>
    </row>
    <row r="86" spans="1:12" s="31" customFormat="1" x14ac:dyDescent="0.3">
      <c r="A86" s="34">
        <v>24</v>
      </c>
      <c r="B86" s="35" t="s">
        <v>173</v>
      </c>
      <c r="C86" s="126">
        <v>0</v>
      </c>
      <c r="D86" s="126">
        <v>0</v>
      </c>
      <c r="E86" s="126">
        <v>0</v>
      </c>
      <c r="F86" s="126">
        <v>0</v>
      </c>
      <c r="G86" s="126">
        <v>0</v>
      </c>
      <c r="H86" s="126">
        <v>0</v>
      </c>
      <c r="I86" s="126">
        <v>0</v>
      </c>
      <c r="J86" s="126">
        <v>0</v>
      </c>
      <c r="K86" s="126">
        <v>0</v>
      </c>
      <c r="L86" s="126">
        <v>0</v>
      </c>
    </row>
    <row r="87" spans="1:12" s="31" customFormat="1" ht="30.6" customHeight="1" x14ac:dyDescent="0.3">
      <c r="A87" s="34">
        <v>25</v>
      </c>
      <c r="B87" s="35" t="s">
        <v>229</v>
      </c>
      <c r="C87" s="21">
        <f>C88+C89</f>
        <v>0</v>
      </c>
      <c r="D87" s="21">
        <f t="shared" ref="D87:L87" si="24">D88+D89</f>
        <v>0</v>
      </c>
      <c r="E87" s="21">
        <f t="shared" si="24"/>
        <v>0</v>
      </c>
      <c r="F87" s="21">
        <f t="shared" si="24"/>
        <v>0</v>
      </c>
      <c r="G87" s="21">
        <f t="shared" si="24"/>
        <v>0</v>
      </c>
      <c r="H87" s="21">
        <f t="shared" si="24"/>
        <v>0</v>
      </c>
      <c r="I87" s="21">
        <f t="shared" si="24"/>
        <v>0</v>
      </c>
      <c r="J87" s="21">
        <f t="shared" si="24"/>
        <v>0</v>
      </c>
      <c r="K87" s="21">
        <f t="shared" si="24"/>
        <v>0</v>
      </c>
      <c r="L87" s="21">
        <f t="shared" si="24"/>
        <v>0</v>
      </c>
    </row>
    <row r="88" spans="1:12" x14ac:dyDescent="0.3">
      <c r="A88" s="27"/>
      <c r="B88" s="16" t="s">
        <v>230</v>
      </c>
      <c r="C88" s="126">
        <v>0</v>
      </c>
      <c r="D88" s="126">
        <v>0</v>
      </c>
      <c r="E88" s="126">
        <v>0</v>
      </c>
      <c r="F88" s="126">
        <v>0</v>
      </c>
      <c r="G88" s="126">
        <v>0</v>
      </c>
      <c r="H88" s="126">
        <v>0</v>
      </c>
      <c r="I88" s="126">
        <v>0</v>
      </c>
      <c r="J88" s="126">
        <v>0</v>
      </c>
      <c r="K88" s="126">
        <v>0</v>
      </c>
      <c r="L88" s="126">
        <v>0</v>
      </c>
    </row>
    <row r="89" spans="1:12" x14ac:dyDescent="0.3">
      <c r="A89" s="27"/>
      <c r="B89" s="16" t="s">
        <v>231</v>
      </c>
      <c r="C89" s="126">
        <v>0</v>
      </c>
      <c r="D89" s="126">
        <v>0</v>
      </c>
      <c r="E89" s="126">
        <v>0</v>
      </c>
      <c r="F89" s="126">
        <v>0</v>
      </c>
      <c r="G89" s="126">
        <v>0</v>
      </c>
      <c r="H89" s="126">
        <v>0</v>
      </c>
      <c r="I89" s="126">
        <v>0</v>
      </c>
      <c r="J89" s="126">
        <v>0</v>
      </c>
      <c r="K89" s="126">
        <v>0</v>
      </c>
      <c r="L89" s="126">
        <v>0</v>
      </c>
    </row>
    <row r="90" spans="1:12" x14ac:dyDescent="0.3">
      <c r="A90" s="27"/>
      <c r="B90" s="15" t="s">
        <v>232</v>
      </c>
      <c r="C90" s="29">
        <f>C91+C95</f>
        <v>0</v>
      </c>
      <c r="D90" s="29">
        <f t="shared" ref="D90:L90" si="25">D91+D95</f>
        <v>0</v>
      </c>
      <c r="E90" s="29">
        <f t="shared" si="25"/>
        <v>0</v>
      </c>
      <c r="F90" s="29">
        <f t="shared" si="25"/>
        <v>0</v>
      </c>
      <c r="G90" s="29">
        <f t="shared" si="25"/>
        <v>0</v>
      </c>
      <c r="H90" s="29">
        <f t="shared" si="25"/>
        <v>0</v>
      </c>
      <c r="I90" s="29">
        <f t="shared" si="25"/>
        <v>0</v>
      </c>
      <c r="J90" s="29">
        <f t="shared" si="25"/>
        <v>0</v>
      </c>
      <c r="K90" s="29">
        <f t="shared" si="25"/>
        <v>0</v>
      </c>
      <c r="L90" s="29">
        <f t="shared" si="25"/>
        <v>0</v>
      </c>
    </row>
    <row r="91" spans="1:12" x14ac:dyDescent="0.3">
      <c r="A91" s="27">
        <v>26</v>
      </c>
      <c r="B91" s="35" t="s">
        <v>233</v>
      </c>
      <c r="C91" s="29">
        <f>SUM(C92:C94)</f>
        <v>0</v>
      </c>
      <c r="D91" s="29">
        <f t="shared" ref="D91:L91" si="26">SUM(D92:D94)</f>
        <v>0</v>
      </c>
      <c r="E91" s="29">
        <f t="shared" si="26"/>
        <v>0</v>
      </c>
      <c r="F91" s="29">
        <f t="shared" si="26"/>
        <v>0</v>
      </c>
      <c r="G91" s="29">
        <f t="shared" si="26"/>
        <v>0</v>
      </c>
      <c r="H91" s="29">
        <f t="shared" si="26"/>
        <v>0</v>
      </c>
      <c r="I91" s="29">
        <f t="shared" si="26"/>
        <v>0</v>
      </c>
      <c r="J91" s="29">
        <f t="shared" si="26"/>
        <v>0</v>
      </c>
      <c r="K91" s="29">
        <f t="shared" si="26"/>
        <v>0</v>
      </c>
      <c r="L91" s="29">
        <f t="shared" si="26"/>
        <v>0</v>
      </c>
    </row>
    <row r="92" spans="1:12" x14ac:dyDescent="0.3">
      <c r="A92" s="27"/>
      <c r="B92" s="17" t="s">
        <v>234</v>
      </c>
      <c r="C92" s="126">
        <v>0</v>
      </c>
      <c r="D92" s="126">
        <v>0</v>
      </c>
      <c r="E92" s="126">
        <v>0</v>
      </c>
      <c r="F92" s="126">
        <v>0</v>
      </c>
      <c r="G92" s="126">
        <v>0</v>
      </c>
      <c r="H92" s="126">
        <v>0</v>
      </c>
      <c r="I92" s="126">
        <v>0</v>
      </c>
      <c r="J92" s="126">
        <v>0</v>
      </c>
      <c r="K92" s="126">
        <v>0</v>
      </c>
      <c r="L92" s="126">
        <v>0</v>
      </c>
    </row>
    <row r="93" spans="1:12" ht="24" x14ac:dyDescent="0.3">
      <c r="A93" s="27"/>
      <c r="B93" s="17" t="s">
        <v>235</v>
      </c>
      <c r="C93" s="126">
        <v>0</v>
      </c>
      <c r="D93" s="126">
        <v>0</v>
      </c>
      <c r="E93" s="126">
        <v>0</v>
      </c>
      <c r="F93" s="126">
        <v>0</v>
      </c>
      <c r="G93" s="126">
        <v>0</v>
      </c>
      <c r="H93" s="126">
        <v>0</v>
      </c>
      <c r="I93" s="126">
        <v>0</v>
      </c>
      <c r="J93" s="126">
        <v>0</v>
      </c>
      <c r="K93" s="126">
        <v>0</v>
      </c>
      <c r="L93" s="126">
        <v>0</v>
      </c>
    </row>
    <row r="94" spans="1:12" x14ac:dyDescent="0.3">
      <c r="A94" s="27"/>
      <c r="B94" s="17" t="s">
        <v>236</v>
      </c>
      <c r="C94" s="126">
        <v>0</v>
      </c>
      <c r="D94" s="126">
        <v>0</v>
      </c>
      <c r="E94" s="126">
        <v>0</v>
      </c>
      <c r="F94" s="126">
        <v>0</v>
      </c>
      <c r="G94" s="126">
        <v>0</v>
      </c>
      <c r="H94" s="126">
        <v>0</v>
      </c>
      <c r="I94" s="126">
        <v>0</v>
      </c>
      <c r="J94" s="126">
        <v>0</v>
      </c>
      <c r="K94" s="126">
        <v>0</v>
      </c>
      <c r="L94" s="126">
        <v>0</v>
      </c>
    </row>
    <row r="95" spans="1:12" s="31" customFormat="1" x14ac:dyDescent="0.3">
      <c r="A95" s="34">
        <v>27</v>
      </c>
      <c r="B95" s="35" t="s">
        <v>292</v>
      </c>
      <c r="C95" s="126">
        <v>0</v>
      </c>
      <c r="D95" s="126">
        <v>0</v>
      </c>
      <c r="E95" s="126">
        <v>0</v>
      </c>
      <c r="F95" s="126">
        <v>0</v>
      </c>
      <c r="G95" s="126">
        <v>0</v>
      </c>
      <c r="H95" s="126">
        <v>0</v>
      </c>
      <c r="I95" s="126">
        <v>0</v>
      </c>
      <c r="J95" s="126">
        <v>0</v>
      </c>
      <c r="K95" s="126">
        <v>0</v>
      </c>
      <c r="L95" s="126">
        <v>0</v>
      </c>
    </row>
    <row r="96" spans="1:12" x14ac:dyDescent="0.3">
      <c r="A96" s="450" t="s">
        <v>237</v>
      </c>
      <c r="B96" s="450"/>
      <c r="C96" s="29">
        <f>C72+C90</f>
        <v>0</v>
      </c>
      <c r="D96" s="29">
        <f t="shared" ref="D96:L96" si="27">D72+D90</f>
        <v>0</v>
      </c>
      <c r="E96" s="29">
        <f t="shared" si="27"/>
        <v>0</v>
      </c>
      <c r="F96" s="29">
        <f t="shared" si="27"/>
        <v>0</v>
      </c>
      <c r="G96" s="29">
        <f t="shared" si="27"/>
        <v>0</v>
      </c>
      <c r="H96" s="29">
        <f t="shared" si="27"/>
        <v>0</v>
      </c>
      <c r="I96" s="29">
        <f t="shared" si="27"/>
        <v>0</v>
      </c>
      <c r="J96" s="29">
        <f t="shared" si="27"/>
        <v>0</v>
      </c>
      <c r="K96" s="29">
        <f t="shared" si="27"/>
        <v>0</v>
      </c>
      <c r="L96" s="29">
        <f t="shared" si="27"/>
        <v>0</v>
      </c>
    </row>
    <row r="97" spans="1:12" x14ac:dyDescent="0.3">
      <c r="A97" s="450" t="s">
        <v>293</v>
      </c>
      <c r="B97" s="450"/>
      <c r="C97" s="29">
        <f>C70-C96</f>
        <v>0</v>
      </c>
      <c r="D97" s="29">
        <f t="shared" ref="D97:L97" si="28">D70-D96</f>
        <v>0</v>
      </c>
      <c r="E97" s="29">
        <f t="shared" si="28"/>
        <v>0</v>
      </c>
      <c r="F97" s="29">
        <f t="shared" si="28"/>
        <v>0</v>
      </c>
      <c r="G97" s="29">
        <f t="shared" si="28"/>
        <v>0</v>
      </c>
      <c r="H97" s="29">
        <f t="shared" si="28"/>
        <v>0</v>
      </c>
      <c r="I97" s="29">
        <f t="shared" si="28"/>
        <v>0</v>
      </c>
      <c r="J97" s="29">
        <f t="shared" si="28"/>
        <v>0</v>
      </c>
      <c r="K97" s="29">
        <f t="shared" si="28"/>
        <v>0</v>
      </c>
      <c r="L97" s="29">
        <f t="shared" si="28"/>
        <v>0</v>
      </c>
    </row>
    <row r="98" spans="1:12" ht="25.5" customHeight="1" x14ac:dyDescent="0.3">
      <c r="A98" s="450" t="s">
        <v>238</v>
      </c>
      <c r="B98" s="450"/>
      <c r="C98" s="29">
        <f t="shared" ref="C98:L98" si="29">C40+C97</f>
        <v>0</v>
      </c>
      <c r="D98" s="29">
        <f t="shared" si="29"/>
        <v>0</v>
      </c>
      <c r="E98" s="29">
        <f t="shared" si="29"/>
        <v>0</v>
      </c>
      <c r="F98" s="29">
        <f t="shared" si="29"/>
        <v>0</v>
      </c>
      <c r="G98" s="29">
        <f t="shared" si="29"/>
        <v>0</v>
      </c>
      <c r="H98" s="29">
        <f t="shared" si="29"/>
        <v>0</v>
      </c>
      <c r="I98" s="29">
        <f t="shared" si="29"/>
        <v>0</v>
      </c>
      <c r="J98" s="29">
        <f t="shared" si="29"/>
        <v>0</v>
      </c>
      <c r="K98" s="29">
        <f t="shared" si="29"/>
        <v>0</v>
      </c>
      <c r="L98" s="29">
        <f t="shared" si="29"/>
        <v>0</v>
      </c>
    </row>
    <row r="99" spans="1:12" x14ac:dyDescent="0.3">
      <c r="A99" s="27">
        <v>28</v>
      </c>
      <c r="B99" s="17" t="s">
        <v>174</v>
      </c>
      <c r="C99" s="126">
        <v>0</v>
      </c>
      <c r="D99" s="126">
        <v>0</v>
      </c>
      <c r="E99" s="126">
        <v>0</v>
      </c>
      <c r="F99" s="126">
        <v>0</v>
      </c>
      <c r="G99" s="126">
        <v>0</v>
      </c>
      <c r="H99" s="126">
        <v>0</v>
      </c>
      <c r="I99" s="126">
        <v>0</v>
      </c>
      <c r="J99" s="126">
        <v>0</v>
      </c>
      <c r="K99" s="126">
        <v>0</v>
      </c>
      <c r="L99" s="126">
        <v>0</v>
      </c>
    </row>
    <row r="100" spans="1:12" x14ac:dyDescent="0.3">
      <c r="A100" s="27">
        <v>29</v>
      </c>
      <c r="B100" s="17" t="s">
        <v>175</v>
      </c>
      <c r="C100" s="126">
        <v>0</v>
      </c>
      <c r="D100" s="126">
        <v>0</v>
      </c>
      <c r="E100" s="126">
        <v>0</v>
      </c>
      <c r="F100" s="126">
        <v>0</v>
      </c>
      <c r="G100" s="126">
        <v>0</v>
      </c>
      <c r="H100" s="126">
        <v>0</v>
      </c>
      <c r="I100" s="126">
        <v>0</v>
      </c>
      <c r="J100" s="126">
        <v>0</v>
      </c>
      <c r="K100" s="126">
        <v>0</v>
      </c>
      <c r="L100" s="126">
        <v>0</v>
      </c>
    </row>
    <row r="101" spans="1:12" x14ac:dyDescent="0.3">
      <c r="A101" s="27">
        <v>30</v>
      </c>
      <c r="B101" s="17" t="s">
        <v>239</v>
      </c>
      <c r="C101" s="126">
        <v>0</v>
      </c>
      <c r="D101" s="126">
        <v>0</v>
      </c>
      <c r="E101" s="126">
        <v>0</v>
      </c>
      <c r="F101" s="126">
        <v>0</v>
      </c>
      <c r="G101" s="126">
        <v>0</v>
      </c>
      <c r="H101" s="126">
        <v>0</v>
      </c>
      <c r="I101" s="126">
        <v>0</v>
      </c>
      <c r="J101" s="126">
        <v>0</v>
      </c>
      <c r="K101" s="126">
        <v>0</v>
      </c>
      <c r="L101" s="126">
        <v>0</v>
      </c>
    </row>
    <row r="102" spans="1:12" x14ac:dyDescent="0.3">
      <c r="A102" s="27">
        <v>31</v>
      </c>
      <c r="B102" s="17" t="s">
        <v>240</v>
      </c>
      <c r="C102" s="126">
        <v>0</v>
      </c>
      <c r="D102" s="126">
        <v>0</v>
      </c>
      <c r="E102" s="126">
        <v>0</v>
      </c>
      <c r="F102" s="126">
        <v>0</v>
      </c>
      <c r="G102" s="126">
        <v>0</v>
      </c>
      <c r="H102" s="126">
        <v>0</v>
      </c>
      <c r="I102" s="126">
        <v>0</v>
      </c>
      <c r="J102" s="126">
        <v>0</v>
      </c>
      <c r="K102" s="126">
        <v>0</v>
      </c>
      <c r="L102" s="126">
        <v>0</v>
      </c>
    </row>
    <row r="103" spans="1:12" x14ac:dyDescent="0.3">
      <c r="A103" s="27">
        <v>32</v>
      </c>
      <c r="B103" s="17" t="s">
        <v>241</v>
      </c>
      <c r="C103" s="126"/>
      <c r="D103" s="126"/>
      <c r="E103" s="126"/>
      <c r="F103" s="126"/>
      <c r="G103" s="126"/>
      <c r="H103" s="126"/>
      <c r="I103" s="126"/>
      <c r="J103" s="126"/>
      <c r="K103" s="126"/>
      <c r="L103" s="126"/>
    </row>
    <row r="104" spans="1:12" x14ac:dyDescent="0.3">
      <c r="A104" s="450" t="s">
        <v>242</v>
      </c>
      <c r="B104" s="450"/>
      <c r="C104" s="29">
        <f>C99-C100+C101+C102+C103</f>
        <v>0</v>
      </c>
      <c r="D104" s="29">
        <f t="shared" ref="D104:L104" si="30">D99-D100+D101+D102+D103</f>
        <v>0</v>
      </c>
      <c r="E104" s="29">
        <f t="shared" si="30"/>
        <v>0</v>
      </c>
      <c r="F104" s="29">
        <f t="shared" si="30"/>
        <v>0</v>
      </c>
      <c r="G104" s="29">
        <f t="shared" si="30"/>
        <v>0</v>
      </c>
      <c r="H104" s="29">
        <f t="shared" si="30"/>
        <v>0</v>
      </c>
      <c r="I104" s="29">
        <f t="shared" si="30"/>
        <v>0</v>
      </c>
      <c r="J104" s="29">
        <f t="shared" si="30"/>
        <v>0</v>
      </c>
      <c r="K104" s="29">
        <f t="shared" si="30"/>
        <v>0</v>
      </c>
      <c r="L104" s="29">
        <f t="shared" si="30"/>
        <v>0</v>
      </c>
    </row>
    <row r="105" spans="1:12" x14ac:dyDescent="0.3">
      <c r="A105" s="450" t="s">
        <v>202</v>
      </c>
      <c r="B105" s="450"/>
      <c r="C105" s="29">
        <f t="shared" ref="C105:L105" si="31">C40</f>
        <v>0</v>
      </c>
      <c r="D105" s="29">
        <f t="shared" si="31"/>
        <v>0</v>
      </c>
      <c r="E105" s="29">
        <f t="shared" si="31"/>
        <v>0</v>
      </c>
      <c r="F105" s="29">
        <f t="shared" si="31"/>
        <v>0</v>
      </c>
      <c r="G105" s="29">
        <f t="shared" si="31"/>
        <v>0</v>
      </c>
      <c r="H105" s="29">
        <f t="shared" si="31"/>
        <v>0</v>
      </c>
      <c r="I105" s="29">
        <f t="shared" si="31"/>
        <v>0</v>
      </c>
      <c r="J105" s="29">
        <f t="shared" si="31"/>
        <v>0</v>
      </c>
      <c r="K105" s="29">
        <f t="shared" si="31"/>
        <v>0</v>
      </c>
      <c r="L105" s="29">
        <f t="shared" si="31"/>
        <v>0</v>
      </c>
    </row>
    <row r="106" spans="1:12" x14ac:dyDescent="0.3">
      <c r="A106" s="450" t="s">
        <v>243</v>
      </c>
      <c r="B106" s="450"/>
      <c r="C106" s="29">
        <f>C97-C104</f>
        <v>0</v>
      </c>
      <c r="D106" s="29">
        <f t="shared" ref="D106:L106" si="32">D97-D104</f>
        <v>0</v>
      </c>
      <c r="E106" s="29">
        <f>E97-E104</f>
        <v>0</v>
      </c>
      <c r="F106" s="29">
        <f t="shared" si="32"/>
        <v>0</v>
      </c>
      <c r="G106" s="29">
        <f t="shared" si="32"/>
        <v>0</v>
      </c>
      <c r="H106" s="29">
        <f t="shared" si="32"/>
        <v>0</v>
      </c>
      <c r="I106" s="29">
        <f t="shared" si="32"/>
        <v>0</v>
      </c>
      <c r="J106" s="29">
        <f t="shared" si="32"/>
        <v>0</v>
      </c>
      <c r="K106" s="29">
        <f t="shared" si="32"/>
        <v>0</v>
      </c>
      <c r="L106" s="29">
        <f t="shared" si="32"/>
        <v>0</v>
      </c>
    </row>
    <row r="107" spans="1:12" x14ac:dyDescent="0.3">
      <c r="A107" s="437" t="s">
        <v>244</v>
      </c>
      <c r="B107" s="452"/>
      <c r="C107" s="452"/>
      <c r="D107" s="452"/>
      <c r="E107" s="452"/>
      <c r="F107" s="452"/>
      <c r="G107" s="452"/>
    </row>
    <row r="108" spans="1:12" x14ac:dyDescent="0.3">
      <c r="A108" s="450" t="s">
        <v>245</v>
      </c>
      <c r="B108" s="450"/>
      <c r="C108" s="29">
        <f>C105+C106</f>
        <v>0</v>
      </c>
      <c r="D108" s="29">
        <f t="shared" ref="D108:F108" si="33">D105+D106</f>
        <v>0</v>
      </c>
      <c r="E108" s="29">
        <f t="shared" si="33"/>
        <v>0</v>
      </c>
      <c r="F108" s="29">
        <f t="shared" si="33"/>
        <v>0</v>
      </c>
      <c r="G108" s="29">
        <f>G105+G106</f>
        <v>0</v>
      </c>
      <c r="H108" s="29">
        <f t="shared" ref="H108:L108" si="34">H105+H106</f>
        <v>0</v>
      </c>
      <c r="I108" s="29">
        <f t="shared" si="34"/>
        <v>0</v>
      </c>
      <c r="J108" s="29">
        <f t="shared" si="34"/>
        <v>0</v>
      </c>
      <c r="K108" s="29">
        <f t="shared" si="34"/>
        <v>0</v>
      </c>
      <c r="L108" s="29">
        <f t="shared" si="34"/>
        <v>0</v>
      </c>
    </row>
    <row r="109" spans="1:12" x14ac:dyDescent="0.3">
      <c r="A109" s="450" t="s">
        <v>176</v>
      </c>
      <c r="B109" s="450"/>
      <c r="C109" s="29">
        <v>0</v>
      </c>
      <c r="D109" s="29">
        <f>C110</f>
        <v>0</v>
      </c>
      <c r="E109" s="29">
        <f t="shared" ref="E109:L109" si="35">D110</f>
        <v>0</v>
      </c>
      <c r="F109" s="29">
        <f t="shared" si="35"/>
        <v>0</v>
      </c>
      <c r="G109" s="29">
        <f t="shared" si="35"/>
        <v>0</v>
      </c>
      <c r="H109" s="29">
        <f t="shared" si="35"/>
        <v>0</v>
      </c>
      <c r="I109" s="29">
        <f t="shared" si="35"/>
        <v>0</v>
      </c>
      <c r="J109" s="29">
        <f t="shared" si="35"/>
        <v>0</v>
      </c>
      <c r="K109" s="29">
        <f t="shared" si="35"/>
        <v>0</v>
      </c>
      <c r="L109" s="29">
        <f t="shared" si="35"/>
        <v>0</v>
      </c>
    </row>
    <row r="110" spans="1:12" x14ac:dyDescent="0.3">
      <c r="A110" s="450" t="s">
        <v>177</v>
      </c>
      <c r="B110" s="450"/>
      <c r="C110" s="311">
        <f>C109+C108</f>
        <v>0</v>
      </c>
      <c r="D110" s="311">
        <f t="shared" ref="D110:L110" si="36">D109+D108</f>
        <v>0</v>
      </c>
      <c r="E110" s="311">
        <f t="shared" si="36"/>
        <v>0</v>
      </c>
      <c r="F110" s="311">
        <f t="shared" si="36"/>
        <v>0</v>
      </c>
      <c r="G110" s="311">
        <f t="shared" si="36"/>
        <v>0</v>
      </c>
      <c r="H110" s="311">
        <f t="shared" si="36"/>
        <v>0</v>
      </c>
      <c r="I110" s="311">
        <f t="shared" si="36"/>
        <v>0</v>
      </c>
      <c r="J110" s="311">
        <f t="shared" si="36"/>
        <v>0</v>
      </c>
      <c r="K110" s="311">
        <f t="shared" si="36"/>
        <v>0</v>
      </c>
      <c r="L110" s="311">
        <f t="shared" si="36"/>
        <v>0</v>
      </c>
    </row>
    <row r="112" spans="1:12" ht="28.8" customHeight="1" x14ac:dyDescent="0.3">
      <c r="A112" s="457" t="s">
        <v>246</v>
      </c>
      <c r="B112" s="457"/>
      <c r="C112" s="457"/>
      <c r="D112" s="457"/>
      <c r="E112" s="457"/>
      <c r="F112" s="457"/>
      <c r="G112" s="457"/>
      <c r="H112" s="457"/>
      <c r="I112" s="457"/>
      <c r="J112" s="457"/>
      <c r="K112" s="457"/>
      <c r="L112" s="457"/>
    </row>
    <row r="113" spans="1:12" x14ac:dyDescent="0.3">
      <c r="A113" s="441" t="s">
        <v>184</v>
      </c>
      <c r="B113" s="443" t="s">
        <v>185</v>
      </c>
      <c r="C113" s="454" t="s">
        <v>156</v>
      </c>
      <c r="D113" s="455"/>
      <c r="E113" s="455"/>
      <c r="F113" s="455"/>
      <c r="G113" s="455"/>
    </row>
    <row r="114" spans="1:12" x14ac:dyDescent="0.3">
      <c r="A114" s="442"/>
      <c r="B114" s="444"/>
      <c r="C114" s="25" t="s">
        <v>157</v>
      </c>
      <c r="D114" s="25" t="s">
        <v>158</v>
      </c>
      <c r="E114" s="25" t="s">
        <v>159</v>
      </c>
      <c r="F114" s="25" t="s">
        <v>160</v>
      </c>
      <c r="G114" s="25" t="s">
        <v>161</v>
      </c>
      <c r="H114" s="25" t="s">
        <v>162</v>
      </c>
      <c r="I114" s="25" t="s">
        <v>163</v>
      </c>
      <c r="J114" s="25" t="s">
        <v>164</v>
      </c>
      <c r="K114" s="25" t="s">
        <v>165</v>
      </c>
      <c r="L114" s="25" t="s">
        <v>166</v>
      </c>
    </row>
    <row r="115" spans="1:12" x14ac:dyDescent="0.3">
      <c r="A115" s="458" t="s">
        <v>247</v>
      </c>
      <c r="B115" s="458"/>
      <c r="C115" s="458"/>
      <c r="D115" s="458"/>
      <c r="E115" s="458"/>
      <c r="F115" s="458"/>
      <c r="G115" s="458"/>
    </row>
    <row r="116" spans="1:12" x14ac:dyDescent="0.3">
      <c r="A116" s="12">
        <v>1</v>
      </c>
      <c r="B116" s="37" t="s">
        <v>248</v>
      </c>
      <c r="C116" s="38">
        <f>C45+C48+C51+C57+C60+C54</f>
        <v>0</v>
      </c>
      <c r="D116" s="38">
        <f t="shared" ref="D116:L116" si="37">D45+D48+D51+D57+D60+D54</f>
        <v>0</v>
      </c>
      <c r="E116" s="38">
        <f t="shared" si="37"/>
        <v>0</v>
      </c>
      <c r="F116" s="38">
        <f t="shared" si="37"/>
        <v>0</v>
      </c>
      <c r="G116" s="38">
        <f t="shared" si="37"/>
        <v>0</v>
      </c>
      <c r="H116" s="38">
        <f t="shared" si="37"/>
        <v>0</v>
      </c>
      <c r="I116" s="38">
        <f t="shared" si="37"/>
        <v>0</v>
      </c>
      <c r="J116" s="38">
        <f t="shared" si="37"/>
        <v>0</v>
      </c>
      <c r="K116" s="38">
        <f t="shared" si="37"/>
        <v>0</v>
      </c>
      <c r="L116" s="38">
        <f t="shared" si="37"/>
        <v>0</v>
      </c>
    </row>
    <row r="117" spans="1:12" ht="24" x14ac:dyDescent="0.3">
      <c r="A117" s="12">
        <v>2</v>
      </c>
      <c r="B117" s="37" t="s">
        <v>249</v>
      </c>
      <c r="C117" s="128">
        <v>0</v>
      </c>
      <c r="D117" s="128">
        <v>0</v>
      </c>
      <c r="E117" s="128">
        <v>0</v>
      </c>
      <c r="F117" s="128">
        <v>0</v>
      </c>
      <c r="G117" s="128">
        <v>0</v>
      </c>
      <c r="H117" s="128">
        <v>0</v>
      </c>
      <c r="I117" s="128">
        <v>0</v>
      </c>
      <c r="J117" s="128">
        <v>0</v>
      </c>
      <c r="K117" s="128">
        <v>0</v>
      </c>
      <c r="L117" s="128">
        <v>0</v>
      </c>
    </row>
    <row r="118" spans="1:12" ht="24" x14ac:dyDescent="0.3">
      <c r="A118" s="12">
        <v>3</v>
      </c>
      <c r="B118" s="37" t="s">
        <v>250</v>
      </c>
      <c r="C118" s="128">
        <v>0</v>
      </c>
      <c r="D118" s="128">
        <v>0</v>
      </c>
      <c r="E118" s="128">
        <v>0</v>
      </c>
      <c r="F118" s="128">
        <v>0</v>
      </c>
      <c r="G118" s="128">
        <v>0</v>
      </c>
      <c r="H118" s="128">
        <v>0</v>
      </c>
      <c r="I118" s="128">
        <v>0</v>
      </c>
      <c r="J118" s="128">
        <v>0</v>
      </c>
      <c r="K118" s="128">
        <v>0</v>
      </c>
      <c r="L118" s="128">
        <v>0</v>
      </c>
    </row>
    <row r="119" spans="1:12" ht="24" x14ac:dyDescent="0.3">
      <c r="A119" s="12">
        <v>4</v>
      </c>
      <c r="B119" s="37" t="s">
        <v>251</v>
      </c>
      <c r="C119" s="128">
        <v>0</v>
      </c>
      <c r="D119" s="128">
        <v>0</v>
      </c>
      <c r="E119" s="128">
        <v>0</v>
      </c>
      <c r="F119" s="128">
        <v>0</v>
      </c>
      <c r="G119" s="128">
        <v>0</v>
      </c>
      <c r="H119" s="128">
        <v>0</v>
      </c>
      <c r="I119" s="128">
        <v>0</v>
      </c>
      <c r="J119" s="128">
        <v>0</v>
      </c>
      <c r="K119" s="128">
        <v>0</v>
      </c>
      <c r="L119" s="128">
        <v>0</v>
      </c>
    </row>
    <row r="120" spans="1:12" x14ac:dyDescent="0.3">
      <c r="A120" s="453" t="s">
        <v>252</v>
      </c>
      <c r="B120" s="453" t="s">
        <v>172</v>
      </c>
      <c r="C120" s="40">
        <f>SUM(C116:C119)</f>
        <v>0</v>
      </c>
      <c r="D120" s="40">
        <f t="shared" ref="D120:L120" si="38">SUM(D116:D119)</f>
        <v>0</v>
      </c>
      <c r="E120" s="40">
        <f t="shared" si="38"/>
        <v>0</v>
      </c>
      <c r="F120" s="40">
        <f t="shared" si="38"/>
        <v>0</v>
      </c>
      <c r="G120" s="40">
        <f t="shared" si="38"/>
        <v>0</v>
      </c>
      <c r="H120" s="40">
        <f t="shared" si="38"/>
        <v>0</v>
      </c>
      <c r="I120" s="40">
        <f t="shared" si="38"/>
        <v>0</v>
      </c>
      <c r="J120" s="40">
        <f t="shared" si="38"/>
        <v>0</v>
      </c>
      <c r="K120" s="40">
        <f t="shared" si="38"/>
        <v>0</v>
      </c>
      <c r="L120" s="40">
        <f t="shared" si="38"/>
        <v>0</v>
      </c>
    </row>
    <row r="121" spans="1:12" x14ac:dyDescent="0.3">
      <c r="A121" s="456" t="s">
        <v>253</v>
      </c>
      <c r="B121" s="456"/>
      <c r="C121" s="456"/>
      <c r="D121" s="456"/>
      <c r="E121" s="456"/>
      <c r="F121" s="456"/>
      <c r="G121" s="456"/>
    </row>
    <row r="122" spans="1:12" x14ac:dyDescent="0.3">
      <c r="A122" s="12">
        <v>5</v>
      </c>
      <c r="B122" s="37" t="s">
        <v>254</v>
      </c>
      <c r="C122" s="41">
        <f>C74+C77+C83+C80</f>
        <v>0</v>
      </c>
      <c r="D122" s="41">
        <f>D74+D77+D83+D80</f>
        <v>0</v>
      </c>
      <c r="E122" s="41">
        <f>E74+E77+E83+E80</f>
        <v>0</v>
      </c>
      <c r="F122" s="41">
        <f>F74+F77+F83+F80</f>
        <v>0</v>
      </c>
      <c r="G122" s="41">
        <f>G74+G77+G83+G80</f>
        <v>0</v>
      </c>
      <c r="H122" s="41">
        <f t="shared" ref="H122:L122" si="39">H74+H77+H83+H80</f>
        <v>0</v>
      </c>
      <c r="I122" s="41">
        <f t="shared" si="39"/>
        <v>0</v>
      </c>
      <c r="J122" s="41">
        <f t="shared" si="39"/>
        <v>0</v>
      </c>
      <c r="K122" s="41">
        <f t="shared" si="39"/>
        <v>0</v>
      </c>
      <c r="L122" s="41">
        <f t="shared" si="39"/>
        <v>0</v>
      </c>
    </row>
    <row r="123" spans="1:12" x14ac:dyDescent="0.3">
      <c r="A123" s="12">
        <v>6</v>
      </c>
      <c r="B123" s="37" t="s">
        <v>255</v>
      </c>
      <c r="C123" s="41">
        <f>C85+C86</f>
        <v>0</v>
      </c>
      <c r="D123" s="41">
        <f>D85+D86</f>
        <v>0</v>
      </c>
      <c r="E123" s="41">
        <f>E85+E86</f>
        <v>0</v>
      </c>
      <c r="F123" s="41">
        <f>F85+F86</f>
        <v>0</v>
      </c>
      <c r="G123" s="41">
        <f>G85+G86</f>
        <v>0</v>
      </c>
      <c r="H123" s="41">
        <f t="shared" ref="H123:L123" si="40">H85+H86</f>
        <v>0</v>
      </c>
      <c r="I123" s="41">
        <f t="shared" si="40"/>
        <v>0</v>
      </c>
      <c r="J123" s="41">
        <f t="shared" si="40"/>
        <v>0</v>
      </c>
      <c r="K123" s="41">
        <f t="shared" si="40"/>
        <v>0</v>
      </c>
      <c r="L123" s="41">
        <f t="shared" si="40"/>
        <v>0</v>
      </c>
    </row>
    <row r="124" spans="1:12" x14ac:dyDescent="0.3">
      <c r="A124" s="12">
        <v>7</v>
      </c>
      <c r="B124" s="37" t="s">
        <v>256</v>
      </c>
      <c r="C124" s="127">
        <v>0</v>
      </c>
      <c r="D124" s="127">
        <v>0</v>
      </c>
      <c r="E124" s="127">
        <v>0</v>
      </c>
      <c r="F124" s="127">
        <v>0</v>
      </c>
      <c r="G124" s="127">
        <v>0</v>
      </c>
      <c r="H124" s="127">
        <v>0</v>
      </c>
      <c r="I124" s="127">
        <v>0</v>
      </c>
      <c r="J124" s="127">
        <v>0</v>
      </c>
      <c r="K124" s="127">
        <v>0</v>
      </c>
      <c r="L124" s="127">
        <v>0</v>
      </c>
    </row>
    <row r="125" spans="1:12" ht="24" x14ac:dyDescent="0.3">
      <c r="A125" s="12">
        <v>8</v>
      </c>
      <c r="B125" s="37" t="s">
        <v>229</v>
      </c>
      <c r="C125" s="41">
        <f>C88</f>
        <v>0</v>
      </c>
      <c r="D125" s="41">
        <f>D88</f>
        <v>0</v>
      </c>
      <c r="E125" s="41">
        <f>E88</f>
        <v>0</v>
      </c>
      <c r="F125" s="41">
        <f>F88</f>
        <v>0</v>
      </c>
      <c r="G125" s="41">
        <f>G88</f>
        <v>0</v>
      </c>
      <c r="H125" s="41">
        <f t="shared" ref="H125:L125" si="41">H88</f>
        <v>0</v>
      </c>
      <c r="I125" s="41">
        <f t="shared" si="41"/>
        <v>0</v>
      </c>
      <c r="J125" s="41">
        <f t="shared" si="41"/>
        <v>0</v>
      </c>
      <c r="K125" s="41">
        <f t="shared" si="41"/>
        <v>0</v>
      </c>
      <c r="L125" s="41">
        <f t="shared" si="41"/>
        <v>0</v>
      </c>
    </row>
    <row r="126" spans="1:12" x14ac:dyDescent="0.3">
      <c r="A126" s="453" t="s">
        <v>257</v>
      </c>
      <c r="B126" s="453"/>
      <c r="C126" s="39">
        <f>SUM(C122:C125)</f>
        <v>0</v>
      </c>
      <c r="D126" s="39">
        <f t="shared" ref="D126:L126" si="42">SUM(D122:D125)</f>
        <v>0</v>
      </c>
      <c r="E126" s="39">
        <f t="shared" si="42"/>
        <v>0</v>
      </c>
      <c r="F126" s="39">
        <f t="shared" si="42"/>
        <v>0</v>
      </c>
      <c r="G126" s="39">
        <f t="shared" si="42"/>
        <v>0</v>
      </c>
      <c r="H126" s="39">
        <f t="shared" si="42"/>
        <v>0</v>
      </c>
      <c r="I126" s="39">
        <f t="shared" si="42"/>
        <v>0</v>
      </c>
      <c r="J126" s="39">
        <f t="shared" si="42"/>
        <v>0</v>
      </c>
      <c r="K126" s="39">
        <f t="shared" si="42"/>
        <v>0</v>
      </c>
      <c r="L126" s="39">
        <f t="shared" si="42"/>
        <v>0</v>
      </c>
    </row>
    <row r="127" spans="1:12" x14ac:dyDescent="0.3">
      <c r="A127" s="453" t="s">
        <v>258</v>
      </c>
      <c r="B127" s="453" t="s">
        <v>259</v>
      </c>
      <c r="C127" s="39">
        <f>C120-C126</f>
        <v>0</v>
      </c>
      <c r="D127" s="39">
        <f t="shared" ref="D127:L127" si="43">D120-D126</f>
        <v>0</v>
      </c>
      <c r="E127" s="39">
        <f t="shared" si="43"/>
        <v>0</v>
      </c>
      <c r="F127" s="39">
        <f t="shared" si="43"/>
        <v>0</v>
      </c>
      <c r="G127" s="39">
        <f t="shared" si="43"/>
        <v>0</v>
      </c>
      <c r="H127" s="39">
        <f t="shared" si="43"/>
        <v>0</v>
      </c>
      <c r="I127" s="39">
        <f t="shared" si="43"/>
        <v>0</v>
      </c>
      <c r="J127" s="39">
        <f t="shared" si="43"/>
        <v>0</v>
      </c>
      <c r="K127" s="39">
        <f t="shared" si="43"/>
        <v>0</v>
      </c>
      <c r="L127" s="39">
        <f t="shared" si="43"/>
        <v>0</v>
      </c>
    </row>
    <row r="128" spans="1:12" x14ac:dyDescent="0.3">
      <c r="A128" s="456" t="s">
        <v>260</v>
      </c>
      <c r="B128" s="456"/>
      <c r="C128" s="456"/>
      <c r="D128" s="456"/>
      <c r="E128" s="456"/>
      <c r="F128" s="456"/>
      <c r="G128" s="456"/>
    </row>
    <row r="129" spans="1:12" x14ac:dyDescent="0.3">
      <c r="A129" s="453" t="s">
        <v>261</v>
      </c>
      <c r="B129" s="453" t="s">
        <v>261</v>
      </c>
      <c r="C129" s="39">
        <f>C65</f>
        <v>0</v>
      </c>
      <c r="D129" s="39">
        <f>D65</f>
        <v>0</v>
      </c>
      <c r="E129" s="39">
        <f>E65</f>
        <v>0</v>
      </c>
      <c r="F129" s="39">
        <f>F65</f>
        <v>0</v>
      </c>
      <c r="G129" s="39">
        <f>G65</f>
        <v>0</v>
      </c>
      <c r="H129" s="39">
        <f t="shared" ref="H129:L129" si="44">H65</f>
        <v>0</v>
      </c>
      <c r="I129" s="39">
        <f t="shared" si="44"/>
        <v>0</v>
      </c>
      <c r="J129" s="39">
        <f t="shared" si="44"/>
        <v>0</v>
      </c>
      <c r="K129" s="39">
        <f t="shared" si="44"/>
        <v>0</v>
      </c>
      <c r="L129" s="39">
        <f t="shared" si="44"/>
        <v>0</v>
      </c>
    </row>
    <row r="130" spans="1:12" x14ac:dyDescent="0.3">
      <c r="A130" s="456" t="s">
        <v>262</v>
      </c>
      <c r="B130" s="456"/>
      <c r="C130" s="456"/>
      <c r="D130" s="456"/>
      <c r="E130" s="456"/>
      <c r="F130" s="456"/>
      <c r="G130" s="456"/>
    </row>
    <row r="131" spans="1:12" x14ac:dyDescent="0.3">
      <c r="A131" s="12">
        <v>9</v>
      </c>
      <c r="B131" s="37" t="s">
        <v>233</v>
      </c>
      <c r="C131" s="41">
        <f>C132+C133+C134</f>
        <v>0</v>
      </c>
      <c r="D131" s="41">
        <f t="shared" ref="D131:L131" si="45">D132+D133+D134</f>
        <v>0</v>
      </c>
      <c r="E131" s="41">
        <f t="shared" si="45"/>
        <v>0</v>
      </c>
      <c r="F131" s="41">
        <f t="shared" si="45"/>
        <v>0</v>
      </c>
      <c r="G131" s="41">
        <f t="shared" si="45"/>
        <v>0</v>
      </c>
      <c r="H131" s="41">
        <f t="shared" si="45"/>
        <v>0</v>
      </c>
      <c r="I131" s="41">
        <f t="shared" si="45"/>
        <v>0</v>
      </c>
      <c r="J131" s="41">
        <f t="shared" si="45"/>
        <v>0</v>
      </c>
      <c r="K131" s="41">
        <f t="shared" si="45"/>
        <v>0</v>
      </c>
      <c r="L131" s="41">
        <f t="shared" si="45"/>
        <v>0</v>
      </c>
    </row>
    <row r="132" spans="1:12" x14ac:dyDescent="0.3">
      <c r="A132" s="12"/>
      <c r="B132" s="42" t="s">
        <v>234</v>
      </c>
      <c r="C132" s="43">
        <f t="shared" ref="C132:L135" si="46">C92</f>
        <v>0</v>
      </c>
      <c r="D132" s="43">
        <f t="shared" si="46"/>
        <v>0</v>
      </c>
      <c r="E132" s="43">
        <f t="shared" si="46"/>
        <v>0</v>
      </c>
      <c r="F132" s="43">
        <f t="shared" si="46"/>
        <v>0</v>
      </c>
      <c r="G132" s="43">
        <f t="shared" si="46"/>
        <v>0</v>
      </c>
      <c r="H132" s="43">
        <f t="shared" si="46"/>
        <v>0</v>
      </c>
      <c r="I132" s="43">
        <f t="shared" si="46"/>
        <v>0</v>
      </c>
      <c r="J132" s="43">
        <f t="shared" si="46"/>
        <v>0</v>
      </c>
      <c r="K132" s="43">
        <f t="shared" si="46"/>
        <v>0</v>
      </c>
      <c r="L132" s="43">
        <f t="shared" si="46"/>
        <v>0</v>
      </c>
    </row>
    <row r="133" spans="1:12" ht="24" x14ac:dyDescent="0.3">
      <c r="A133" s="12"/>
      <c r="B133" s="42" t="s">
        <v>235</v>
      </c>
      <c r="C133" s="43">
        <f t="shared" si="46"/>
        <v>0</v>
      </c>
      <c r="D133" s="43">
        <f t="shared" si="46"/>
        <v>0</v>
      </c>
      <c r="E133" s="43">
        <f t="shared" si="46"/>
        <v>0</v>
      </c>
      <c r="F133" s="43">
        <f t="shared" si="46"/>
        <v>0</v>
      </c>
      <c r="G133" s="43">
        <f t="shared" si="46"/>
        <v>0</v>
      </c>
      <c r="H133" s="43">
        <f t="shared" si="46"/>
        <v>0</v>
      </c>
      <c r="I133" s="43">
        <f t="shared" si="46"/>
        <v>0</v>
      </c>
      <c r="J133" s="43">
        <f t="shared" si="46"/>
        <v>0</v>
      </c>
      <c r="K133" s="43">
        <f t="shared" si="46"/>
        <v>0</v>
      </c>
      <c r="L133" s="43">
        <f t="shared" si="46"/>
        <v>0</v>
      </c>
    </row>
    <row r="134" spans="1:12" x14ac:dyDescent="0.3">
      <c r="A134" s="12"/>
      <c r="B134" s="42" t="s">
        <v>236</v>
      </c>
      <c r="C134" s="43">
        <f t="shared" si="46"/>
        <v>0</v>
      </c>
      <c r="D134" s="43">
        <f t="shared" si="46"/>
        <v>0</v>
      </c>
      <c r="E134" s="43">
        <f t="shared" si="46"/>
        <v>0</v>
      </c>
      <c r="F134" s="43">
        <f t="shared" si="46"/>
        <v>0</v>
      </c>
      <c r="G134" s="43">
        <f t="shared" si="46"/>
        <v>0</v>
      </c>
      <c r="H134" s="43">
        <f t="shared" si="46"/>
        <v>0</v>
      </c>
      <c r="I134" s="43">
        <f t="shared" si="46"/>
        <v>0</v>
      </c>
      <c r="J134" s="43">
        <f t="shared" si="46"/>
        <v>0</v>
      </c>
      <c r="K134" s="43">
        <f t="shared" si="46"/>
        <v>0</v>
      </c>
      <c r="L134" s="43">
        <f t="shared" si="46"/>
        <v>0</v>
      </c>
    </row>
    <row r="135" spans="1:12" x14ac:dyDescent="0.3">
      <c r="A135" s="12">
        <v>10</v>
      </c>
      <c r="B135" s="37" t="s">
        <v>263</v>
      </c>
      <c r="C135" s="43">
        <f t="shared" si="46"/>
        <v>0</v>
      </c>
      <c r="D135" s="43">
        <f t="shared" si="46"/>
        <v>0</v>
      </c>
      <c r="E135" s="43">
        <f t="shared" si="46"/>
        <v>0</v>
      </c>
      <c r="F135" s="43">
        <f t="shared" si="46"/>
        <v>0</v>
      </c>
      <c r="G135" s="43">
        <f t="shared" si="46"/>
        <v>0</v>
      </c>
      <c r="H135" s="43">
        <f t="shared" si="46"/>
        <v>0</v>
      </c>
      <c r="I135" s="43">
        <f t="shared" si="46"/>
        <v>0</v>
      </c>
      <c r="J135" s="43">
        <f t="shared" si="46"/>
        <v>0</v>
      </c>
      <c r="K135" s="43">
        <f t="shared" si="46"/>
        <v>0</v>
      </c>
      <c r="L135" s="43">
        <f t="shared" si="46"/>
        <v>0</v>
      </c>
    </row>
    <row r="136" spans="1:12" x14ac:dyDescent="0.3">
      <c r="A136" s="453" t="s">
        <v>264</v>
      </c>
      <c r="B136" s="453"/>
      <c r="C136" s="39">
        <f>C131+C135</f>
        <v>0</v>
      </c>
      <c r="D136" s="39">
        <f t="shared" ref="D136:L136" si="47">D131+D135</f>
        <v>0</v>
      </c>
      <c r="E136" s="39">
        <f t="shared" si="47"/>
        <v>0</v>
      </c>
      <c r="F136" s="39">
        <f t="shared" si="47"/>
        <v>0</v>
      </c>
      <c r="G136" s="39">
        <f t="shared" si="47"/>
        <v>0</v>
      </c>
      <c r="H136" s="39">
        <f t="shared" si="47"/>
        <v>0</v>
      </c>
      <c r="I136" s="39">
        <f t="shared" si="47"/>
        <v>0</v>
      </c>
      <c r="J136" s="39">
        <f t="shared" si="47"/>
        <v>0</v>
      </c>
      <c r="K136" s="39">
        <f t="shared" si="47"/>
        <v>0</v>
      </c>
      <c r="L136" s="39">
        <f t="shared" si="47"/>
        <v>0</v>
      </c>
    </row>
    <row r="137" spans="1:12" x14ac:dyDescent="0.3">
      <c r="A137" s="453" t="s">
        <v>265</v>
      </c>
      <c r="B137" s="453" t="s">
        <v>263</v>
      </c>
      <c r="C137" s="39">
        <f>C129-C136</f>
        <v>0</v>
      </c>
      <c r="D137" s="39">
        <f t="shared" ref="D137:L137" si="48">D129-D136</f>
        <v>0</v>
      </c>
      <c r="E137" s="39">
        <f t="shared" si="48"/>
        <v>0</v>
      </c>
      <c r="F137" s="39">
        <f t="shared" si="48"/>
        <v>0</v>
      </c>
      <c r="G137" s="39">
        <f t="shared" si="48"/>
        <v>0</v>
      </c>
      <c r="H137" s="39">
        <f t="shared" si="48"/>
        <v>0</v>
      </c>
      <c r="I137" s="39">
        <f t="shared" si="48"/>
        <v>0</v>
      </c>
      <c r="J137" s="39">
        <f t="shared" si="48"/>
        <v>0</v>
      </c>
      <c r="K137" s="39">
        <f t="shared" si="48"/>
        <v>0</v>
      </c>
      <c r="L137" s="39">
        <f t="shared" si="48"/>
        <v>0</v>
      </c>
    </row>
    <row r="138" spans="1:12" x14ac:dyDescent="0.3">
      <c r="A138" s="18"/>
      <c r="B138" s="39" t="s">
        <v>266</v>
      </c>
      <c r="C138" s="39">
        <f>C127+C137</f>
        <v>0</v>
      </c>
      <c r="D138" s="39">
        <f t="shared" ref="D138:L138" si="49">D127+D137</f>
        <v>0</v>
      </c>
      <c r="E138" s="39">
        <f t="shared" si="49"/>
        <v>0</v>
      </c>
      <c r="F138" s="39">
        <f t="shared" si="49"/>
        <v>0</v>
      </c>
      <c r="G138" s="39">
        <f t="shared" si="49"/>
        <v>0</v>
      </c>
      <c r="H138" s="39">
        <f t="shared" si="49"/>
        <v>0</v>
      </c>
      <c r="I138" s="39">
        <f t="shared" si="49"/>
        <v>0</v>
      </c>
      <c r="J138" s="39">
        <f t="shared" si="49"/>
        <v>0</v>
      </c>
      <c r="K138" s="39">
        <f t="shared" si="49"/>
        <v>0</v>
      </c>
      <c r="L138" s="39">
        <f t="shared" si="49"/>
        <v>0</v>
      </c>
    </row>
    <row r="139" spans="1:12" x14ac:dyDescent="0.3">
      <c r="A139" s="19"/>
      <c r="B139" s="44" t="s">
        <v>60</v>
      </c>
      <c r="C139" s="45">
        <f>C120+C129</f>
        <v>0</v>
      </c>
      <c r="D139" s="45">
        <f t="shared" ref="D139:L139" si="50">D120+D129</f>
        <v>0</v>
      </c>
      <c r="E139" s="45">
        <f t="shared" si="50"/>
        <v>0</v>
      </c>
      <c r="F139" s="45">
        <f t="shared" si="50"/>
        <v>0</v>
      </c>
      <c r="G139" s="45">
        <f t="shared" si="50"/>
        <v>0</v>
      </c>
      <c r="H139" s="45">
        <f t="shared" si="50"/>
        <v>0</v>
      </c>
      <c r="I139" s="45">
        <f t="shared" si="50"/>
        <v>0</v>
      </c>
      <c r="J139" s="45">
        <f t="shared" si="50"/>
        <v>0</v>
      </c>
      <c r="K139" s="45">
        <f t="shared" si="50"/>
        <v>0</v>
      </c>
      <c r="L139" s="45">
        <f t="shared" si="50"/>
        <v>0</v>
      </c>
    </row>
    <row r="140" spans="1:12" x14ac:dyDescent="0.3">
      <c r="A140" s="19"/>
      <c r="B140" s="46" t="s">
        <v>61</v>
      </c>
      <c r="C140" s="45">
        <f>C126+C136</f>
        <v>0</v>
      </c>
      <c r="D140" s="45">
        <f t="shared" ref="D140:L140" si="51">D126+D136</f>
        <v>0</v>
      </c>
      <c r="E140" s="45">
        <f t="shared" si="51"/>
        <v>0</v>
      </c>
      <c r="F140" s="45">
        <f t="shared" si="51"/>
        <v>0</v>
      </c>
      <c r="G140" s="45">
        <f t="shared" si="51"/>
        <v>0</v>
      </c>
      <c r="H140" s="45">
        <f t="shared" si="51"/>
        <v>0</v>
      </c>
      <c r="I140" s="45">
        <f t="shared" si="51"/>
        <v>0</v>
      </c>
      <c r="J140" s="45">
        <f t="shared" si="51"/>
        <v>0</v>
      </c>
      <c r="K140" s="45">
        <f t="shared" si="51"/>
        <v>0</v>
      </c>
      <c r="L140" s="45">
        <f t="shared" si="51"/>
        <v>0</v>
      </c>
    </row>
    <row r="141" spans="1:12" x14ac:dyDescent="0.3">
      <c r="A141" s="453" t="s">
        <v>267</v>
      </c>
      <c r="B141" s="453" t="s">
        <v>263</v>
      </c>
      <c r="C141" s="39">
        <f>C139-C140</f>
        <v>0</v>
      </c>
      <c r="D141" s="39">
        <f t="shared" ref="D141:L141" si="52">D139-D140</f>
        <v>0</v>
      </c>
      <c r="E141" s="39">
        <f t="shared" si="52"/>
        <v>0</v>
      </c>
      <c r="F141" s="39">
        <f t="shared" si="52"/>
        <v>0</v>
      </c>
      <c r="G141" s="39">
        <f t="shared" si="52"/>
        <v>0</v>
      </c>
      <c r="H141" s="39">
        <f t="shared" si="52"/>
        <v>0</v>
      </c>
      <c r="I141" s="39">
        <f t="shared" si="52"/>
        <v>0</v>
      </c>
      <c r="J141" s="39">
        <f t="shared" si="52"/>
        <v>0</v>
      </c>
      <c r="K141" s="39">
        <f t="shared" si="52"/>
        <v>0</v>
      </c>
      <c r="L141" s="39">
        <f t="shared" si="52"/>
        <v>0</v>
      </c>
    </row>
    <row r="142" spans="1:12" x14ac:dyDescent="0.3">
      <c r="A142" s="12">
        <v>11</v>
      </c>
      <c r="B142" s="37" t="s">
        <v>239</v>
      </c>
      <c r="C142" s="126">
        <v>0</v>
      </c>
      <c r="D142" s="126">
        <v>0</v>
      </c>
      <c r="E142" s="126">
        <v>0</v>
      </c>
      <c r="F142" s="126">
        <v>0</v>
      </c>
      <c r="G142" s="126">
        <v>0</v>
      </c>
      <c r="H142" s="126">
        <v>0</v>
      </c>
      <c r="I142" s="126">
        <v>0</v>
      </c>
      <c r="J142" s="126">
        <v>0</v>
      </c>
      <c r="K142" s="126">
        <v>0</v>
      </c>
      <c r="L142" s="126">
        <v>0</v>
      </c>
    </row>
    <row r="143" spans="1:12" x14ac:dyDescent="0.3">
      <c r="A143" s="12">
        <v>12</v>
      </c>
      <c r="B143" s="37" t="s">
        <v>240</v>
      </c>
      <c r="C143" s="126">
        <v>0</v>
      </c>
      <c r="D143" s="126">
        <v>0</v>
      </c>
      <c r="E143" s="126">
        <v>0</v>
      </c>
      <c r="F143" s="126">
        <v>0</v>
      </c>
      <c r="G143" s="126">
        <v>0</v>
      </c>
      <c r="H143" s="126">
        <v>0</v>
      </c>
      <c r="I143" s="126">
        <v>0</v>
      </c>
      <c r="J143" s="126">
        <v>0</v>
      </c>
      <c r="K143" s="126">
        <v>0</v>
      </c>
      <c r="L143" s="126">
        <v>0</v>
      </c>
    </row>
    <row r="144" spans="1:12" x14ac:dyDescent="0.3">
      <c r="A144" s="12">
        <v>13</v>
      </c>
      <c r="B144" s="37" t="s">
        <v>241</v>
      </c>
      <c r="C144" s="126">
        <v>0</v>
      </c>
      <c r="D144" s="126">
        <v>0</v>
      </c>
      <c r="E144" s="126">
        <v>0</v>
      </c>
      <c r="F144" s="126">
        <v>0</v>
      </c>
      <c r="G144" s="126">
        <v>0</v>
      </c>
      <c r="H144" s="126">
        <v>0</v>
      </c>
      <c r="I144" s="126">
        <v>0</v>
      </c>
      <c r="J144" s="126">
        <v>0</v>
      </c>
      <c r="K144" s="126">
        <v>0</v>
      </c>
      <c r="L144" s="126">
        <v>0</v>
      </c>
    </row>
    <row r="145" spans="1:12" x14ac:dyDescent="0.3">
      <c r="A145" s="453" t="s">
        <v>268</v>
      </c>
      <c r="B145" s="453"/>
      <c r="C145" s="39">
        <f>C141-C142-C143-C144</f>
        <v>0</v>
      </c>
      <c r="D145" s="39">
        <f t="shared" ref="D145:L145" si="53">D141-D142-D143-D144</f>
        <v>0</v>
      </c>
      <c r="E145" s="39">
        <f t="shared" si="53"/>
        <v>0</v>
      </c>
      <c r="F145" s="39">
        <f t="shared" si="53"/>
        <v>0</v>
      </c>
      <c r="G145" s="39">
        <f t="shared" si="53"/>
        <v>0</v>
      </c>
      <c r="H145" s="39">
        <f t="shared" si="53"/>
        <v>0</v>
      </c>
      <c r="I145" s="39">
        <f t="shared" si="53"/>
        <v>0</v>
      </c>
      <c r="J145" s="39">
        <f t="shared" si="53"/>
        <v>0</v>
      </c>
      <c r="K145" s="39">
        <f t="shared" si="53"/>
        <v>0</v>
      </c>
      <c r="L145" s="39">
        <f t="shared" si="53"/>
        <v>0</v>
      </c>
    </row>
  </sheetData>
  <sheetProtection algorithmName="SHA-512" hashValue="nmf5RmEHYLWOTTOCJ3eIwpBzraovnXEYxwQ4cCR3ic0n/er93Z1gV2xavuvo5NgpNmtinnriAKMeSI9jp1wnIA==" saltValue="cNkio0TDqzdqYWz9S2nVJw==" spinCount="100000" sheet="1" objects="1" scenarios="1"/>
  <mergeCells count="46">
    <mergeCell ref="A136:B136"/>
    <mergeCell ref="A137:B137"/>
    <mergeCell ref="A141:B141"/>
    <mergeCell ref="A145:B145"/>
    <mergeCell ref="C4:L4"/>
    <mergeCell ref="A121:G121"/>
    <mergeCell ref="A126:B126"/>
    <mergeCell ref="A127:B127"/>
    <mergeCell ref="A128:G128"/>
    <mergeCell ref="A129:B129"/>
    <mergeCell ref="A130:G130"/>
    <mergeCell ref="A112:L112"/>
    <mergeCell ref="A113:A114"/>
    <mergeCell ref="B113:B114"/>
    <mergeCell ref="C113:G113"/>
    <mergeCell ref="A115:G115"/>
    <mergeCell ref="A120:B120"/>
    <mergeCell ref="A105:B105"/>
    <mergeCell ref="A106:B106"/>
    <mergeCell ref="A107:G107"/>
    <mergeCell ref="A108:B108"/>
    <mergeCell ref="A109:B109"/>
    <mergeCell ref="A110:B110"/>
    <mergeCell ref="A104:B104"/>
    <mergeCell ref="A25:B25"/>
    <mergeCell ref="A27:B27"/>
    <mergeCell ref="A28:B28"/>
    <mergeCell ref="A38:B38"/>
    <mergeCell ref="A39:B39"/>
    <mergeCell ref="A40:B40"/>
    <mergeCell ref="A41:G41"/>
    <mergeCell ref="A70:B70"/>
    <mergeCell ref="A96:B96"/>
    <mergeCell ref="A97:B97"/>
    <mergeCell ref="A98:B98"/>
    <mergeCell ref="A24:G24"/>
    <mergeCell ref="A1:E1"/>
    <mergeCell ref="A3:L3"/>
    <mergeCell ref="A4:A5"/>
    <mergeCell ref="B4:B5"/>
    <mergeCell ref="A6:G6"/>
    <mergeCell ref="A7:B7"/>
    <mergeCell ref="A14:B14"/>
    <mergeCell ref="A15:B15"/>
    <mergeCell ref="A22:B22"/>
    <mergeCell ref="A23:B23"/>
  </mergeCells>
  <dataValidations count="1">
    <dataValidation errorStyle="information" allowBlank="1" showInputMessage="1" showErrorMessage="1" sqref="HN10:HO13 RJ10:RK13 ABF10:ABG13 ALB10:ALC13 AUX10:AUY13 BET10:BEU13 BOP10:BOQ13 BYL10:BYM13 CIH10:CII13 CSD10:CSE13 DBZ10:DCA13 DLV10:DLW13 DVR10:DVS13 EFN10:EFO13 EPJ10:EPK13 EZF10:EZG13 FJB10:FJC13 FSX10:FSY13 GCT10:GCU13 GMP10:GMQ13 GWL10:GWM13 HGH10:HGI13 HQD10:HQE13 HZZ10:IAA13 IJV10:IJW13 ITR10:ITS13 JDN10:JDO13 JNJ10:JNK13 JXF10:JXG13 KHB10:KHC13 KQX10:KQY13 LAT10:LAU13 LKP10:LKQ13 LUL10:LUM13 MEH10:MEI13 MOD10:MOE13 MXZ10:MYA13 NHV10:NHW13 NRR10:NRS13 OBN10:OBO13 OLJ10:OLK13 OVF10:OVG13 PFB10:PFC13 POX10:POY13 PYT10:PYU13 QIP10:QIQ13 QSL10:QSM13 RCH10:RCI13 RMD10:RME13 RVZ10:RWA13 SFV10:SFW13 SPR10:SPS13 SZN10:SZO13 TJJ10:TJK13 TTF10:TTG13 UDB10:UDC13 UMX10:UMY13 UWT10:UWU13 VGP10:VGQ13 VQL10:VQM13 WAH10:WAI13 WKD10:WKE13 WTZ10:WUA13 HN8:HO8 HM108:HO108 RI108:RK108 ABE108:ABG108 ALA108:ALC108 AUW108:AUY108 BES108:BEU108 BOO108:BOQ108 BYK108:BYM108 CIG108:CII108 CSC108:CSE108 DBY108:DCA108 DLU108:DLW108 DVQ108:DVS108 EFM108:EFO108 EPI108:EPK108 EZE108:EZG108 FJA108:FJC108 FSW108:FSY108 GCS108:GCU108 GMO108:GMQ108 GWK108:GWM108 HGG108:HGI108 HQC108:HQE108 HZY108:IAA108 IJU108:IJW108 ITQ108:ITS108 JDM108:JDO108 JNI108:JNK108 JXE108:JXG108 KHA108:KHC108 KQW108:KQY108 LAS108:LAU108 LKO108:LKQ108 LUK108:LUM108 MEG108:MEI108 MOC108:MOE108 MXY108:MYA108 NHU108:NHW108 NRQ108:NRS108 OBM108:OBO108 OLI108:OLK108 OVE108:OVG108 PFA108:PFC108 POW108:POY108 PYS108:PYU108 QIO108:QIQ108 QSK108:QSM108 RCG108:RCI108 RMC108:RME108 RVY108:RWA108 SFU108:SFW108 SPQ108:SPS108 SZM108:SZO108 TJI108:TJK108 TTE108:TTG108 UDA108:UDC108 UMW108:UMY108 UWS108:UWU108 VGO108:VGQ108 VQK108:VQM108 WAG108:WAI108 WKC108:WKE108 WTY108:WUA108 HN82:HO84 RJ82:RK84 ABF82:ABG84 ALB82:ALC84 AUX82:AUY84 BET82:BEU84 BOP82:BOQ84 BYL82:BYM84 CIH82:CII84 CSD82:CSE84 DBZ82:DCA84 DLV82:DLW84 DVR82:DVS84 EFN82:EFO84 EPJ82:EPK84 EZF82:EZG84 FJB82:FJC84 FSX82:FSY84 GCT82:GCU84 GMP82:GMQ84 GWL82:GWM84 HGH82:HGI84 HQD82:HQE84 HZZ82:IAA84 IJV82:IJW84 ITR82:ITS84 JDN82:JDO84 JNJ82:JNK84 JXF82:JXG84 KHB82:KHC84 KQX82:KQY84 LAT82:LAU84 LKP82:LKQ84 LUL82:LUM84 MEH82:MEI84 MOD82:MOE84 MXZ82:MYA84 NHV82:NHW84 NRR82:NRS84 OBN82:OBO84 OLJ82:OLK84 OVF82:OVG84 PFB82:PFC84 POX82:POY84 PYT82:PYU84 QIP82:QIQ84 QSL82:QSM84 RCH82:RCI84 RMD82:RME84 RVZ82:RWA84 SFV82:SFW84 SPR82:SPS84 SZN82:SZO84 TJJ82:TJK84 TTF82:TTG84 UDB82:UDC84 UMX82:UMY84 UWT82:UWU84 VGP82:VGQ84 VQL82:VQM84 WAH82:WAI84 WKD82:WKE84 WTZ82:WUA84 HN29:HO37 RJ29:RK37 ABF29:ABG37 ALB29:ALC37 AUX29:AUY37 BET29:BEU37 BOP29:BOQ37 BYL29:BYM37 CIH29:CII37 CSD29:CSE37 DBZ29:DCA37 DLV29:DLW37 DVR29:DVS37 EFN29:EFO37 EPJ29:EPK37 EZF29:EZG37 FJB29:FJC37 FSX29:FSY37 GCT29:GCU37 GMP29:GMQ37 GWL29:GWM37 HGH29:HGI37 HQD29:HQE37 HZZ29:IAA37 IJV29:IJW37 ITR29:ITS37 JDN29:JDO37 JNJ29:JNK37 JXF29:JXG37 KHB29:KHC37 KQX29:KQY37 LAT29:LAU37 LKP29:LKQ37 LUL29:LUM37 MEH29:MEI37 MOD29:MOE37 MXZ29:MYA37 NHV29:NHW37 NRR29:NRS37 OBN29:OBO37 OLJ29:OLK37 OVF29:OVG37 PFB29:PFC37 POX29:POY37 PYT29:PYU37 QIP29:QIQ37 QSL29:QSM37 RCH29:RCI37 RMD29:RME37 RVZ29:RWA37 SFV29:SFW37 SPR29:SPS37 SZN29:SZO37 TJJ29:TJK37 TTF29:TTG37 UDB29:UDC37 UMX29:UMY37 UWT29:UWU37 VGP29:VGQ37 VQL29:VQM37 WAH29:WAI37 WKD29:WKE37 WTZ29:WUA37 WTZ26:WUA26 WTZ8:WUA8 WKD26:WKE26 WKD8:WKE8 WAH26:WAI26 WAH8:WAI8 VQL26:VQM26 VQL8:VQM8 VGP26:VGQ26 VGP8:VGQ8 UWT26:UWU26 UWT8:UWU8 UMX26:UMY26 UMX8:UMY8 UDB26:UDC26 UDB8:UDC8 TTF26:TTG26 TTF8:TTG8 TJJ26:TJK26 TJJ8:TJK8 SZN26:SZO26 SZN8:SZO8 SPR26:SPS26 SPR8:SPS8 SFV26:SFW26 SFV8:SFW8 RVZ26:RWA26 RVZ8:RWA8 RMD26:RME26 RMD8:RME8 RCH26:RCI26 RCH8:RCI8 QSL26:QSM26 QSL8:QSM8 QIP26:QIQ26 QIP8:QIQ8 PYT26:PYU26 PYT8:PYU8 POX26:POY26 POX8:POY8 PFB26:PFC26 PFB8:PFC8 OVF26:OVG26 OVF8:OVG8 OLJ26:OLK26 OLJ8:OLK8 OBN26:OBO26 OBN8:OBO8 NRR26:NRS26 NRR8:NRS8 NHV26:NHW26 NHV8:NHW8 MXZ26:MYA26 MXZ8:MYA8 MOD26:MOE26 MOD8:MOE8 MEH26:MEI26 MEH8:MEI8 LUL26:LUM26 LUL8:LUM8 LKP26:LKQ26 LKP8:LKQ8 LAT26:LAU26 LAT8:LAU8 KQX26:KQY26 KQX8:KQY8 KHB26:KHC26 KHB8:KHC8 JXF26:JXG26 JXF8:JXG8 JNJ26:JNK26 JNJ8:JNK8 JDN26:JDO26 JDN8:JDO8 ITR26:ITS26 ITR8:ITS8 IJV26:IJW26 IJV8:IJW8 HZZ26:IAA26 HZZ8:IAA8 HQD26:HQE26 HQD8:HQE8 HGH26:HGI26 HGH8:HGI8 GWL26:GWM26 GWL8:GWM8 GMP26:GMQ26 GMP8:GMQ8 GCT26:GCU26 GCT8:GCU8 FSX26:FSY26 FSX8:FSY8 FJB26:FJC26 FJB8:FJC8 EZF26:EZG26 EZF8:EZG8 EPJ26:EPK26 EPJ8:EPK8 EFN26:EFO26 EFN8:EFO8 DVR26:DVS26 DVR8:DVS8 DLV26:DLW26 DLV8:DLW8 DBZ26:DCA26 DBZ8:DCA8 CSD26:CSE26 CSD8:CSE8 CIH26:CII26 CIH8:CII8 BYL26:BYM26 BYL8:BYM8 BOP26:BOQ26 BOP8:BOQ8 BET26:BEU26 BET8:BEU8 AUX26:AUY26 AUX8:AUY8 ALB26:ALC26 ALB8:ALC8 ABF26:ABG26 ABF8:ABG8 RJ26:RK26 RJ8:RK8 HN26:HO26 HM21:HO21 HM101:HO106 RI21:RK21 RI101:RK106 ABE21:ABG21 ABE101:ABG106 ALA21:ALC21 ALA101:ALC106 AUW21:AUY21 AUW101:AUY106 BES21:BEU21 BES101:BEU106 BOO21:BOQ21 BOO101:BOQ106 BYK21:BYM21 BYK101:BYM106 CIG21:CII21 CIG101:CII106 CSC21:CSE21 CSC101:CSE106 DBY21:DCA21 DBY101:DCA106 DLU21:DLW21 DLU101:DLW106 DVQ21:DVS21 DVQ101:DVS106 EFM21:EFO21 EFM101:EFO106 EPI21:EPK21 EPI101:EPK106 EZE21:EZG21 EZE101:EZG106 FJA21:FJC21 FJA101:FJC106 FSW21:FSY21 FSW101:FSY106 GCS21:GCU21 GCS101:GCU106 GMO21:GMQ21 GMO101:GMQ106 GWK21:GWM21 GWK101:GWM106 HGG21:HGI21 HGG101:HGI106 HQC21:HQE21 HQC101:HQE106 HZY21:IAA21 HZY101:IAA106 IJU21:IJW21 IJU101:IJW106 ITQ21:ITS21 ITQ101:ITS106 JDM21:JDO21 JDM101:JDO106 JNI21:JNK21 JNI101:JNK106 JXE21:JXG21 JXE101:JXG106 KHA21:KHC21 KHA101:KHC106 KQW21:KQY21 KQW101:KQY106 LAS21:LAU21 LAS101:LAU106 LKO21:LKQ21 LKO101:LKQ106 LUK21:LUM21 LUK101:LUM106 MEG21:MEI21 MEG101:MEI106 MOC21:MOE21 MOC101:MOE106 MXY21:MYA21 MXY101:MYA106 NHU21:NHW21 NHU101:NHW106 NRQ21:NRS21 NRQ101:NRS106 OBM21:OBO21 OBM101:OBO106 OLI21:OLK21 OLI101:OLK106 OVE21:OVG21 OVE101:OVG106 PFA21:PFC21 PFA101:PFC106 POW21:POY21 POW101:POY106 PYS21:PYU21 PYS101:PYU106 QIO21:QIQ21 QIO101:QIQ106 QSK21:QSM21 QSK101:QSM106 RCG21:RCI21 RCG101:RCI106 RMC21:RME21 RMC101:RME106 RVY21:RWA21 RVY101:RWA106 SFU21:SFW21 SFU101:SFW106 SPQ21:SPS21 SPQ101:SPS106 SZM21:SZO21 SZM101:SZO106 TJI21:TJK21 TJI101:TJK106 TTE21:TTG21 TTE101:TTG106 UDA21:UDC21 UDA101:UDC106 UMW21:UMY21 UMW101:UMY106 UWS21:UWU21 UWS101:UWU106 VGO21:VGQ21 VGO101:VGQ106 VQK21:VQM21 VQK101:VQM106 WAG21:WAI21 WAG101:WAI106 WKC21:WKE21 WKC101:WKE106 WTY21:WUA21 WTY101:WUA106 C104:L106 C90:L91 C97:L97 WTY90:WUA97 C108:L108 WKC90:WKE97 WAG90:WAI97 VQK90:VQM97 VGO90:VGQ97 UWS90:UWU97 UMW90:UMY97 UDA90:UDC97 TTE90:TTG97 TJI90:TJK97 SZM90:SZO97 SPQ90:SPS97 SFU90:SFW97 RVY90:RWA97 RMC90:RME97 RCG90:RCI97 QSK90:QSM97 QIO90:QIQ97 PYS90:PYU97 POW90:POY97 PFA90:PFC97 OVE90:OVG97 OLI90:OLK97 OBM90:OBO97 NRQ90:NRS97 NHU90:NHW97 MXY90:MYA97 MOC90:MOE97 MEG90:MEI97 LUK90:LUM97 LKO90:LKQ97 LAS90:LAU97 KQW90:KQY97 KHA90:KHC97 JXE90:JXG97 JNI90:JNK97 JDM90:JDO97 ITQ90:ITS97 IJU90:IJW97 HZY90:IAA97 HQC90:HQE97 HGG90:HGI97 GWK90:GWM97 GMO90:GMQ97 GCS90:GCU97 FSW90:FSY97 FJA90:FJC97 EZE90:EZG97 EPI90:EPK97 EFM90:EFO97 DVQ90:DVS97 DLU90:DLW97 DBY90:DCA97 CSC90:CSE97 CIG90:CII97 BYK90:BYM97 BOO90:BOQ97 BES90:BEU97 AUW90:AUY97 ALA90:ALC97 ABE90:ABG97 RI90:RK97 HM90:HO97 C21:L21" xr:uid="{5871970B-A037-4F54-97F4-66AA52BB736E}"/>
  </dataValidations>
  <pageMargins left="0.2" right="0.2" top="0.25" bottom="0.25" header="0" footer="0"/>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8D2BCF-84E4-4AFA-AF7A-A4D1C7F3E3CC}">
  <sheetPr>
    <pageSetUpPr fitToPage="1"/>
  </sheetPr>
  <dimension ref="B1:AU35"/>
  <sheetViews>
    <sheetView workbookViewId="0">
      <selection sqref="A1:XFD1048576"/>
    </sheetView>
  </sheetViews>
  <sheetFormatPr defaultRowHeight="24" customHeight="1" x14ac:dyDescent="0.3"/>
  <sheetData>
    <row r="1" spans="2:47" ht="14.4" x14ac:dyDescent="0.3">
      <c r="B1" s="335"/>
      <c r="C1" s="335"/>
      <c r="D1" s="335"/>
      <c r="E1" s="335"/>
      <c r="F1" s="336"/>
      <c r="G1" s="335"/>
      <c r="H1" s="335"/>
      <c r="I1" s="335"/>
      <c r="J1" s="335"/>
      <c r="K1" s="335"/>
      <c r="L1" s="335"/>
      <c r="M1" s="335"/>
      <c r="N1" s="335"/>
      <c r="O1" s="335"/>
      <c r="P1" s="335"/>
      <c r="Q1" s="335"/>
      <c r="R1" s="335"/>
      <c r="S1" s="335"/>
      <c r="T1" s="335"/>
      <c r="U1" s="335"/>
      <c r="V1" s="335"/>
      <c r="W1" s="335"/>
      <c r="X1" s="335"/>
      <c r="Y1" s="335"/>
      <c r="Z1" s="335"/>
      <c r="AA1" s="335"/>
      <c r="AB1" s="335"/>
      <c r="AC1" s="335"/>
      <c r="AD1" s="335"/>
      <c r="AE1" s="335"/>
      <c r="AF1" s="335"/>
      <c r="AG1" s="335"/>
      <c r="AH1" s="335"/>
      <c r="AI1" s="335"/>
      <c r="AJ1" s="335"/>
      <c r="AK1" s="335"/>
      <c r="AL1" s="335"/>
      <c r="AM1" s="335"/>
      <c r="AN1" s="335"/>
      <c r="AO1" s="335"/>
      <c r="AP1" s="335"/>
      <c r="AQ1" s="335"/>
      <c r="AR1" s="335"/>
      <c r="AS1" s="335"/>
      <c r="AT1" s="335"/>
      <c r="AU1" s="335"/>
    </row>
    <row r="2" spans="2:47" ht="14.4" x14ac:dyDescent="0.3"/>
    <row r="3" spans="2:47" ht="14.4" x14ac:dyDescent="0.3"/>
    <row r="4" spans="2:47" ht="14.4" x14ac:dyDescent="0.3"/>
    <row r="5" spans="2:47" ht="14.4" x14ac:dyDescent="0.3"/>
    <row r="6" spans="2:47" ht="14.4" x14ac:dyDescent="0.3"/>
    <row r="7" spans="2:47" ht="14.4" x14ac:dyDescent="0.3"/>
    <row r="8" spans="2:47" ht="14.4" x14ac:dyDescent="0.3"/>
    <row r="9" spans="2:47" ht="14.4" x14ac:dyDescent="0.3"/>
    <row r="10" spans="2:47" ht="14.4" x14ac:dyDescent="0.3"/>
    <row r="11" spans="2:47" ht="14.4" x14ac:dyDescent="0.3"/>
    <row r="12" spans="2:47" ht="14.4" x14ac:dyDescent="0.3"/>
    <row r="13" spans="2:47" ht="14.4" x14ac:dyDescent="0.3"/>
    <row r="14" spans="2:47" ht="14.4" x14ac:dyDescent="0.3"/>
    <row r="15" spans="2:47" ht="14.4" x14ac:dyDescent="0.3"/>
    <row r="16" spans="2:47" ht="14.4" x14ac:dyDescent="0.3"/>
    <row r="17" ht="14.4" x14ac:dyDescent="0.3"/>
    <row r="18" ht="14.4" x14ac:dyDescent="0.3"/>
    <row r="19" ht="14.4" x14ac:dyDescent="0.3"/>
    <row r="20" ht="14.4" x14ac:dyDescent="0.3"/>
    <row r="21" ht="14.4" x14ac:dyDescent="0.3"/>
    <row r="22" ht="14.4" x14ac:dyDescent="0.3"/>
    <row r="23" ht="14.4" x14ac:dyDescent="0.3"/>
    <row r="24" ht="14.4" x14ac:dyDescent="0.3"/>
    <row r="25" ht="14.4" x14ac:dyDescent="0.3"/>
    <row r="26" ht="14.4" x14ac:dyDescent="0.3"/>
    <row r="27" ht="14.4" x14ac:dyDescent="0.3"/>
    <row r="33" customFormat="1" ht="14.4" x14ac:dyDescent="0.3"/>
    <row r="34" customFormat="1" ht="14.4" x14ac:dyDescent="0.3"/>
    <row r="35" customFormat="1" ht="14.4" x14ac:dyDescent="0.3"/>
  </sheetData>
  <pageMargins left="0.2" right="0.2" top="0.25" bottom="0.25" header="0" footer="0"/>
  <pageSetup paperSize="9" scale="2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FC9B5-6D95-437E-B95C-F9D2D2C6BB45}">
  <dimension ref="A1:N61"/>
  <sheetViews>
    <sheetView topLeftCell="A6" workbookViewId="0">
      <selection activeCell="B13" sqref="B13:M52"/>
    </sheetView>
  </sheetViews>
  <sheetFormatPr defaultColWidth="20.5546875" defaultRowHeight="12" x14ac:dyDescent="0.3"/>
  <cols>
    <col min="1" max="1" width="4.6640625" style="50" customWidth="1"/>
    <col min="2" max="2" width="13.88671875" style="50" customWidth="1"/>
    <col min="3" max="3" width="8.109375" style="50" customWidth="1"/>
    <col min="4" max="4" width="12.109375" style="50" customWidth="1"/>
    <col min="5" max="5" width="13.44140625" style="50" customWidth="1"/>
    <col min="6" max="6" width="13.6640625" style="50" customWidth="1"/>
    <col min="7" max="7" width="13.33203125" style="50" customWidth="1"/>
    <col min="8" max="8" width="13.5546875" style="50" bestFit="1" customWidth="1"/>
    <col min="9" max="9" width="13.33203125" style="50" customWidth="1"/>
    <col min="10" max="10" width="12.109375" style="50" customWidth="1"/>
    <col min="11" max="11" width="13" style="50" customWidth="1"/>
    <col min="12" max="12" width="11" style="50" customWidth="1"/>
    <col min="13" max="13" width="48.33203125" style="50" customWidth="1"/>
    <col min="14" max="16384" width="20.5546875" style="50"/>
  </cols>
  <sheetData>
    <row r="1" spans="1:14" ht="13.2" customHeight="1" x14ac:dyDescent="0.3">
      <c r="B1" s="467" t="s">
        <v>302</v>
      </c>
      <c r="C1" s="467"/>
      <c r="D1" s="467"/>
      <c r="E1" s="467"/>
      <c r="F1" s="467"/>
      <c r="G1" s="467"/>
      <c r="H1" s="467"/>
      <c r="I1" s="467"/>
      <c r="J1" s="467"/>
      <c r="K1" s="467"/>
      <c r="L1" s="467"/>
    </row>
    <row r="2" spans="1:14" ht="13.2" customHeight="1" x14ac:dyDescent="0.3">
      <c r="B2" s="466" t="s">
        <v>303</v>
      </c>
      <c r="C2" s="466"/>
      <c r="D2" s="466"/>
      <c r="E2" s="466"/>
      <c r="F2" s="466"/>
      <c r="G2" s="466"/>
      <c r="H2" s="466"/>
      <c r="I2" s="466"/>
      <c r="J2" s="466"/>
      <c r="K2" s="466"/>
      <c r="L2" s="466"/>
    </row>
    <row r="3" spans="1:14" ht="13.2" customHeight="1" x14ac:dyDescent="0.3">
      <c r="B3" s="466" t="s">
        <v>326</v>
      </c>
      <c r="C3" s="466"/>
      <c r="D3" s="466"/>
      <c r="E3" s="466"/>
      <c r="F3" s="466"/>
      <c r="G3" s="466"/>
      <c r="H3" s="466"/>
      <c r="I3" s="466"/>
      <c r="J3" s="466"/>
      <c r="K3" s="466"/>
      <c r="L3" s="466"/>
    </row>
    <row r="4" spans="1:14" ht="13.2" customHeight="1" x14ac:dyDescent="0.3">
      <c r="B4" s="466" t="s">
        <v>304</v>
      </c>
      <c r="C4" s="466"/>
      <c r="D4" s="466"/>
      <c r="E4" s="466"/>
      <c r="F4" s="466"/>
      <c r="G4" s="466"/>
      <c r="H4" s="466"/>
      <c r="I4" s="466"/>
      <c r="J4" s="466"/>
      <c r="K4" s="466"/>
      <c r="L4" s="466"/>
    </row>
    <row r="5" spans="1:14" ht="22.95" customHeight="1" x14ac:dyDescent="0.3">
      <c r="B5" s="466" t="s">
        <v>325</v>
      </c>
      <c r="C5" s="466"/>
      <c r="D5" s="466"/>
      <c r="E5" s="466"/>
      <c r="F5" s="466"/>
      <c r="G5" s="466"/>
      <c r="H5" s="466"/>
      <c r="I5" s="466"/>
      <c r="J5" s="466"/>
      <c r="K5" s="466"/>
      <c r="L5" s="466"/>
    </row>
    <row r="6" spans="1:14" ht="13.2" customHeight="1" x14ac:dyDescent="0.3">
      <c r="B6" s="466" t="s">
        <v>324</v>
      </c>
      <c r="C6" s="466"/>
      <c r="D6" s="466"/>
      <c r="E6" s="466"/>
      <c r="F6" s="466"/>
      <c r="G6" s="466"/>
      <c r="H6" s="466"/>
      <c r="I6" s="466"/>
      <c r="J6" s="466"/>
      <c r="K6" s="466"/>
      <c r="L6" s="466"/>
    </row>
    <row r="7" spans="1:14" ht="13.2" customHeight="1" x14ac:dyDescent="0.3">
      <c r="B7" s="79" t="s">
        <v>305</v>
      </c>
      <c r="C7" s="461"/>
      <c r="D7" s="461"/>
      <c r="E7" s="461"/>
      <c r="F7" s="461"/>
      <c r="G7" s="461"/>
      <c r="H7" s="461"/>
      <c r="I7" s="461"/>
      <c r="J7" s="461"/>
      <c r="K7" s="461"/>
      <c r="L7" s="461"/>
    </row>
    <row r="8" spans="1:14" ht="13.2" customHeight="1" x14ac:dyDescent="0.3">
      <c r="B8" s="79" t="s">
        <v>306</v>
      </c>
      <c r="C8" s="462"/>
      <c r="D8" s="463"/>
      <c r="E8" s="79"/>
      <c r="F8" s="79"/>
      <c r="G8" s="79"/>
      <c r="H8" s="79"/>
      <c r="I8" s="79"/>
      <c r="J8" s="79"/>
      <c r="K8" s="79"/>
      <c r="L8" s="79"/>
    </row>
    <row r="10" spans="1:14" ht="18.600000000000001" customHeight="1" x14ac:dyDescent="0.3">
      <c r="A10" s="464" t="s">
        <v>297</v>
      </c>
      <c r="B10" s="464" t="s">
        <v>307</v>
      </c>
      <c r="C10" s="464" t="s">
        <v>308</v>
      </c>
      <c r="D10" s="465" t="s">
        <v>309</v>
      </c>
      <c r="E10" s="465"/>
      <c r="F10" s="465"/>
      <c r="G10" s="465"/>
      <c r="H10" s="464" t="s">
        <v>310</v>
      </c>
      <c r="I10" s="464"/>
      <c r="J10" s="464"/>
      <c r="K10" s="465" t="s">
        <v>311</v>
      </c>
      <c r="L10" s="465" t="s">
        <v>312</v>
      </c>
    </row>
    <row r="11" spans="1:14" ht="61.95" customHeight="1" x14ac:dyDescent="0.3">
      <c r="A11" s="464"/>
      <c r="B11" s="464"/>
      <c r="C11" s="464"/>
      <c r="D11" s="129" t="s">
        <v>313</v>
      </c>
      <c r="E11" s="130" t="s">
        <v>314</v>
      </c>
      <c r="F11" s="130" t="s">
        <v>315</v>
      </c>
      <c r="G11" s="130" t="s">
        <v>316</v>
      </c>
      <c r="H11" s="129" t="s">
        <v>313</v>
      </c>
      <c r="I11" s="129" t="s">
        <v>317</v>
      </c>
      <c r="J11" s="129" t="s">
        <v>318</v>
      </c>
      <c r="K11" s="465"/>
      <c r="L11" s="465"/>
    </row>
    <row r="12" spans="1:14" ht="13.2" customHeight="1" x14ac:dyDescent="0.3">
      <c r="A12" s="80">
        <v>0</v>
      </c>
      <c r="B12" s="80">
        <v>1</v>
      </c>
      <c r="C12" s="80">
        <v>2</v>
      </c>
      <c r="D12" s="80" t="s">
        <v>319</v>
      </c>
      <c r="E12" s="80">
        <v>4</v>
      </c>
      <c r="F12" s="131">
        <v>5</v>
      </c>
      <c r="G12" s="131">
        <v>6</v>
      </c>
      <c r="H12" s="131" t="s">
        <v>320</v>
      </c>
      <c r="I12" s="131">
        <v>8</v>
      </c>
      <c r="J12" s="131">
        <v>9</v>
      </c>
      <c r="K12" s="131">
        <v>10</v>
      </c>
      <c r="L12" s="131" t="s">
        <v>321</v>
      </c>
    </row>
    <row r="13" spans="1:14" ht="34.200000000000003" customHeight="1" x14ac:dyDescent="0.3">
      <c r="A13" s="82">
        <v>1</v>
      </c>
      <c r="B13" s="81">
        <f>'7-Export SMIS A NU SE ANEXA!'!H2</f>
        <v>0</v>
      </c>
      <c r="C13" s="82">
        <f>'7-Export SMIS A NU SE ANEXA!'!J2</f>
        <v>0</v>
      </c>
      <c r="D13" s="132">
        <f>E13+F13+G13</f>
        <v>0</v>
      </c>
      <c r="E13" s="132">
        <f>'7-Export SMIS A NU SE ANEXA!'!AK2</f>
        <v>0</v>
      </c>
      <c r="F13" s="132">
        <f>'7-Export SMIS A NU SE ANEXA!'!AN2</f>
        <v>0</v>
      </c>
      <c r="G13" s="132">
        <f>'7-Export SMIS A NU SE ANEXA!'!AE2</f>
        <v>0</v>
      </c>
      <c r="H13" s="132">
        <f>I13+J13</f>
        <v>0</v>
      </c>
      <c r="I13" s="132">
        <f>'7-Export SMIS A NU SE ANEXA!'!T2</f>
        <v>0</v>
      </c>
      <c r="J13" s="132">
        <f>'7-Export SMIS A NU SE ANEXA!'!Y2</f>
        <v>0</v>
      </c>
      <c r="K13" s="132">
        <f>'7-Export SMIS A NU SE ANEXA!'!Z2</f>
        <v>0</v>
      </c>
      <c r="L13" s="132">
        <f>D13+K13</f>
        <v>0</v>
      </c>
      <c r="M13" s="323">
        <f>'7-Export SMIS A NU SE ANEXA!'!G2</f>
        <v>0</v>
      </c>
      <c r="N13" s="324"/>
    </row>
    <row r="14" spans="1:14" ht="13.2" customHeight="1" x14ac:dyDescent="0.3">
      <c r="A14" s="82">
        <v>2</v>
      </c>
      <c r="B14" s="81">
        <f>'7-Export SMIS A NU SE ANEXA!'!H3</f>
        <v>0</v>
      </c>
      <c r="C14" s="82">
        <f>'7-Export SMIS A NU SE ANEXA!'!J3</f>
        <v>0</v>
      </c>
      <c r="D14" s="132">
        <f t="shared" ref="D14:D52" si="0">E14+F14+G14</f>
        <v>0</v>
      </c>
      <c r="E14" s="132">
        <f>'7-Export SMIS A NU SE ANEXA!'!AK3</f>
        <v>0</v>
      </c>
      <c r="F14" s="132">
        <f>'7-Export SMIS A NU SE ANEXA!'!AN3</f>
        <v>0</v>
      </c>
      <c r="G14" s="132">
        <f>'7-Export SMIS A NU SE ANEXA!'!AE3</f>
        <v>0</v>
      </c>
      <c r="H14" s="132">
        <f t="shared" ref="H14:H52" si="1">I14+J14</f>
        <v>0</v>
      </c>
      <c r="I14" s="132">
        <f>'7-Export SMIS A NU SE ANEXA!'!T3</f>
        <v>0</v>
      </c>
      <c r="J14" s="132">
        <f>'7-Export SMIS A NU SE ANEXA!'!Y3</f>
        <v>0</v>
      </c>
      <c r="K14" s="132">
        <f>'7-Export SMIS A NU SE ANEXA!'!Z3</f>
        <v>0</v>
      </c>
      <c r="L14" s="132">
        <f t="shared" ref="L14:L52" si="2">D14+K14</f>
        <v>0</v>
      </c>
      <c r="M14" s="323">
        <f>'7-Export SMIS A NU SE ANEXA!'!G3</f>
        <v>0</v>
      </c>
      <c r="N14" s="324"/>
    </row>
    <row r="15" spans="1:14" ht="13.2" customHeight="1" x14ac:dyDescent="0.3">
      <c r="A15" s="82">
        <v>3</v>
      </c>
      <c r="B15" s="81">
        <f>'7-Export SMIS A NU SE ANEXA!'!H4</f>
        <v>0</v>
      </c>
      <c r="C15" s="82">
        <f>'7-Export SMIS A NU SE ANEXA!'!J4</f>
        <v>0</v>
      </c>
      <c r="D15" s="132">
        <f t="shared" si="0"/>
        <v>0</v>
      </c>
      <c r="E15" s="132">
        <f>'7-Export SMIS A NU SE ANEXA!'!AK4</f>
        <v>0</v>
      </c>
      <c r="F15" s="132">
        <f>'7-Export SMIS A NU SE ANEXA!'!AN4</f>
        <v>0</v>
      </c>
      <c r="G15" s="132">
        <f>'7-Export SMIS A NU SE ANEXA!'!AE4</f>
        <v>0</v>
      </c>
      <c r="H15" s="132">
        <f t="shared" si="1"/>
        <v>0</v>
      </c>
      <c r="I15" s="132">
        <f>'7-Export SMIS A NU SE ANEXA!'!T4</f>
        <v>0</v>
      </c>
      <c r="J15" s="132">
        <f>'7-Export SMIS A NU SE ANEXA!'!Y4</f>
        <v>0</v>
      </c>
      <c r="K15" s="132">
        <f>'7-Export SMIS A NU SE ANEXA!'!Z4</f>
        <v>0</v>
      </c>
      <c r="L15" s="132">
        <f t="shared" si="2"/>
        <v>0</v>
      </c>
      <c r="M15" s="323">
        <f>'7-Export SMIS A NU SE ANEXA!'!G4</f>
        <v>0</v>
      </c>
      <c r="N15" s="324"/>
    </row>
    <row r="16" spans="1:14" ht="13.2" customHeight="1" x14ac:dyDescent="0.3">
      <c r="A16" s="82">
        <v>4</v>
      </c>
      <c r="B16" s="81">
        <f>'7-Export SMIS A NU SE ANEXA!'!H5</f>
        <v>0</v>
      </c>
      <c r="C16" s="82">
        <f>'7-Export SMIS A NU SE ANEXA!'!J5</f>
        <v>0</v>
      </c>
      <c r="D16" s="132">
        <f t="shared" si="0"/>
        <v>0</v>
      </c>
      <c r="E16" s="132">
        <f>'7-Export SMIS A NU SE ANEXA!'!AK5</f>
        <v>0</v>
      </c>
      <c r="F16" s="132">
        <f>'7-Export SMIS A NU SE ANEXA!'!AN5</f>
        <v>0</v>
      </c>
      <c r="G16" s="132">
        <f>'7-Export SMIS A NU SE ANEXA!'!AE5</f>
        <v>0</v>
      </c>
      <c r="H16" s="132">
        <f t="shared" si="1"/>
        <v>0</v>
      </c>
      <c r="I16" s="132">
        <f>'7-Export SMIS A NU SE ANEXA!'!T5</f>
        <v>0</v>
      </c>
      <c r="J16" s="132">
        <f>'7-Export SMIS A NU SE ANEXA!'!Y5</f>
        <v>0</v>
      </c>
      <c r="K16" s="132">
        <f>'7-Export SMIS A NU SE ANEXA!'!Z5</f>
        <v>0</v>
      </c>
      <c r="L16" s="132">
        <f t="shared" si="2"/>
        <v>0</v>
      </c>
      <c r="M16" s="323">
        <f>'7-Export SMIS A NU SE ANEXA!'!G5</f>
        <v>0</v>
      </c>
      <c r="N16" s="324"/>
    </row>
    <row r="17" spans="1:14" ht="13.2" customHeight="1" x14ac:dyDescent="0.3">
      <c r="A17" s="82">
        <v>5</v>
      </c>
      <c r="B17" s="81">
        <f>'7-Export SMIS A NU SE ANEXA!'!H6</f>
        <v>0</v>
      </c>
      <c r="C17" s="82">
        <f>'7-Export SMIS A NU SE ANEXA!'!J6</f>
        <v>0</v>
      </c>
      <c r="D17" s="132">
        <f t="shared" si="0"/>
        <v>0</v>
      </c>
      <c r="E17" s="132">
        <f>'7-Export SMIS A NU SE ANEXA!'!AK6</f>
        <v>0</v>
      </c>
      <c r="F17" s="132">
        <f>'7-Export SMIS A NU SE ANEXA!'!AN6</f>
        <v>0</v>
      </c>
      <c r="G17" s="132">
        <f>'7-Export SMIS A NU SE ANEXA!'!AE6</f>
        <v>0</v>
      </c>
      <c r="H17" s="132">
        <f t="shared" si="1"/>
        <v>0</v>
      </c>
      <c r="I17" s="132">
        <f>'7-Export SMIS A NU SE ANEXA!'!T6</f>
        <v>0</v>
      </c>
      <c r="J17" s="132">
        <f>'7-Export SMIS A NU SE ANEXA!'!Y6</f>
        <v>0</v>
      </c>
      <c r="K17" s="132">
        <f>'7-Export SMIS A NU SE ANEXA!'!Z6</f>
        <v>0</v>
      </c>
      <c r="L17" s="132">
        <f t="shared" si="2"/>
        <v>0</v>
      </c>
      <c r="M17" s="323">
        <f>'7-Export SMIS A NU SE ANEXA!'!G6</f>
        <v>0</v>
      </c>
      <c r="N17" s="324"/>
    </row>
    <row r="18" spans="1:14" ht="13.2" customHeight="1" x14ac:dyDescent="0.3">
      <c r="A18" s="82">
        <v>6</v>
      </c>
      <c r="B18" s="81">
        <f>'7-Export SMIS A NU SE ANEXA!'!H7</f>
        <v>0</v>
      </c>
      <c r="C18" s="82">
        <f>'7-Export SMIS A NU SE ANEXA!'!J7</f>
        <v>0</v>
      </c>
      <c r="D18" s="132">
        <f t="shared" si="0"/>
        <v>0</v>
      </c>
      <c r="E18" s="132">
        <f>'7-Export SMIS A NU SE ANEXA!'!AK7</f>
        <v>0</v>
      </c>
      <c r="F18" s="132">
        <f>'7-Export SMIS A NU SE ANEXA!'!AN7</f>
        <v>0</v>
      </c>
      <c r="G18" s="132">
        <f>'7-Export SMIS A NU SE ANEXA!'!AE7</f>
        <v>0</v>
      </c>
      <c r="H18" s="132">
        <f t="shared" si="1"/>
        <v>0</v>
      </c>
      <c r="I18" s="132">
        <f>'7-Export SMIS A NU SE ANEXA!'!T7</f>
        <v>0</v>
      </c>
      <c r="J18" s="132">
        <f>'7-Export SMIS A NU SE ANEXA!'!Y7</f>
        <v>0</v>
      </c>
      <c r="K18" s="132">
        <f>'7-Export SMIS A NU SE ANEXA!'!Z7</f>
        <v>0</v>
      </c>
      <c r="L18" s="132">
        <f t="shared" si="2"/>
        <v>0</v>
      </c>
      <c r="M18" s="323">
        <f>'7-Export SMIS A NU SE ANEXA!'!G7</f>
        <v>0</v>
      </c>
      <c r="N18" s="324"/>
    </row>
    <row r="19" spans="1:14" ht="13.2" customHeight="1" x14ac:dyDescent="0.3">
      <c r="A19" s="82">
        <v>7</v>
      </c>
      <c r="B19" s="81">
        <f>'7-Export SMIS A NU SE ANEXA!'!H8</f>
        <v>0</v>
      </c>
      <c r="C19" s="82">
        <f>'7-Export SMIS A NU SE ANEXA!'!J8</f>
        <v>0</v>
      </c>
      <c r="D19" s="132">
        <f t="shared" si="0"/>
        <v>0</v>
      </c>
      <c r="E19" s="132">
        <f>'7-Export SMIS A NU SE ANEXA!'!AK8</f>
        <v>0</v>
      </c>
      <c r="F19" s="132">
        <f>'7-Export SMIS A NU SE ANEXA!'!AN8</f>
        <v>0</v>
      </c>
      <c r="G19" s="132">
        <f>'7-Export SMIS A NU SE ANEXA!'!AE8</f>
        <v>0</v>
      </c>
      <c r="H19" s="132">
        <f t="shared" si="1"/>
        <v>0</v>
      </c>
      <c r="I19" s="132">
        <f>'7-Export SMIS A NU SE ANEXA!'!T8</f>
        <v>0</v>
      </c>
      <c r="J19" s="132">
        <f>'7-Export SMIS A NU SE ANEXA!'!Y8</f>
        <v>0</v>
      </c>
      <c r="K19" s="132">
        <f>'7-Export SMIS A NU SE ANEXA!'!Z8</f>
        <v>0</v>
      </c>
      <c r="L19" s="132">
        <f t="shared" si="2"/>
        <v>0</v>
      </c>
      <c r="M19" s="323">
        <f>'7-Export SMIS A NU SE ANEXA!'!G8</f>
        <v>0</v>
      </c>
      <c r="N19" s="324"/>
    </row>
    <row r="20" spans="1:14" ht="13.2" customHeight="1" x14ac:dyDescent="0.3">
      <c r="A20" s="82">
        <v>8</v>
      </c>
      <c r="B20" s="81">
        <f>'7-Export SMIS A NU SE ANEXA!'!H9</f>
        <v>0</v>
      </c>
      <c r="C20" s="82">
        <f>'7-Export SMIS A NU SE ANEXA!'!J9</f>
        <v>0</v>
      </c>
      <c r="D20" s="132">
        <f t="shared" si="0"/>
        <v>0</v>
      </c>
      <c r="E20" s="132">
        <f>'7-Export SMIS A NU SE ANEXA!'!AK9</f>
        <v>0</v>
      </c>
      <c r="F20" s="132">
        <f>'7-Export SMIS A NU SE ANEXA!'!AN9</f>
        <v>0</v>
      </c>
      <c r="G20" s="132">
        <f>'7-Export SMIS A NU SE ANEXA!'!AE9</f>
        <v>0</v>
      </c>
      <c r="H20" s="132">
        <f t="shared" si="1"/>
        <v>0</v>
      </c>
      <c r="I20" s="132">
        <f>'7-Export SMIS A NU SE ANEXA!'!T9</f>
        <v>0</v>
      </c>
      <c r="J20" s="132">
        <f>'7-Export SMIS A NU SE ANEXA!'!Y9</f>
        <v>0</v>
      </c>
      <c r="K20" s="132">
        <f>'7-Export SMIS A NU SE ANEXA!'!Z9</f>
        <v>0</v>
      </c>
      <c r="L20" s="132">
        <f t="shared" si="2"/>
        <v>0</v>
      </c>
      <c r="M20" s="323">
        <f>'7-Export SMIS A NU SE ANEXA!'!G9</f>
        <v>0</v>
      </c>
      <c r="N20" s="324"/>
    </row>
    <row r="21" spans="1:14" ht="13.2" customHeight="1" x14ac:dyDescent="0.3">
      <c r="A21" s="82">
        <v>9</v>
      </c>
      <c r="B21" s="81">
        <f>'7-Export SMIS A NU SE ANEXA!'!H10</f>
        <v>0</v>
      </c>
      <c r="C21" s="82">
        <f>'7-Export SMIS A NU SE ANEXA!'!J10</f>
        <v>0</v>
      </c>
      <c r="D21" s="132">
        <f t="shared" si="0"/>
        <v>0</v>
      </c>
      <c r="E21" s="132">
        <f>'7-Export SMIS A NU SE ANEXA!'!AK10</f>
        <v>0</v>
      </c>
      <c r="F21" s="132">
        <f>'7-Export SMIS A NU SE ANEXA!'!AN10</f>
        <v>0</v>
      </c>
      <c r="G21" s="132">
        <f>'7-Export SMIS A NU SE ANEXA!'!AE10</f>
        <v>0</v>
      </c>
      <c r="H21" s="132">
        <f t="shared" si="1"/>
        <v>0</v>
      </c>
      <c r="I21" s="132">
        <f>'7-Export SMIS A NU SE ANEXA!'!T10</f>
        <v>0</v>
      </c>
      <c r="J21" s="132">
        <f>'7-Export SMIS A NU SE ANEXA!'!Y10</f>
        <v>0</v>
      </c>
      <c r="K21" s="132">
        <f>'7-Export SMIS A NU SE ANEXA!'!Z10</f>
        <v>0</v>
      </c>
      <c r="L21" s="132">
        <f t="shared" si="2"/>
        <v>0</v>
      </c>
      <c r="M21" s="323">
        <f>'7-Export SMIS A NU SE ANEXA!'!G10</f>
        <v>0</v>
      </c>
      <c r="N21" s="324"/>
    </row>
    <row r="22" spans="1:14" ht="13.2" customHeight="1" x14ac:dyDescent="0.3">
      <c r="A22" s="82">
        <v>10</v>
      </c>
      <c r="B22" s="81">
        <f>'7-Export SMIS A NU SE ANEXA!'!H11</f>
        <v>0</v>
      </c>
      <c r="C22" s="82">
        <f>'7-Export SMIS A NU SE ANEXA!'!J11</f>
        <v>0</v>
      </c>
      <c r="D22" s="132">
        <f t="shared" si="0"/>
        <v>0</v>
      </c>
      <c r="E22" s="132">
        <f>'7-Export SMIS A NU SE ANEXA!'!AK11</f>
        <v>0</v>
      </c>
      <c r="F22" s="132">
        <f>'7-Export SMIS A NU SE ANEXA!'!AN11</f>
        <v>0</v>
      </c>
      <c r="G22" s="132">
        <f>'7-Export SMIS A NU SE ANEXA!'!AE11</f>
        <v>0</v>
      </c>
      <c r="H22" s="132">
        <f t="shared" si="1"/>
        <v>0</v>
      </c>
      <c r="I22" s="132">
        <f>'7-Export SMIS A NU SE ANEXA!'!T11</f>
        <v>0</v>
      </c>
      <c r="J22" s="132">
        <f>'7-Export SMIS A NU SE ANEXA!'!Y11</f>
        <v>0</v>
      </c>
      <c r="K22" s="132">
        <f>'7-Export SMIS A NU SE ANEXA!'!Z11</f>
        <v>0</v>
      </c>
      <c r="L22" s="132">
        <f t="shared" si="2"/>
        <v>0</v>
      </c>
      <c r="M22" s="323">
        <f>'7-Export SMIS A NU SE ANEXA!'!G11</f>
        <v>0</v>
      </c>
      <c r="N22" s="324"/>
    </row>
    <row r="23" spans="1:14" ht="13.2" customHeight="1" x14ac:dyDescent="0.3">
      <c r="A23" s="82">
        <v>11</v>
      </c>
      <c r="B23" s="81">
        <f>'7-Export SMIS A NU SE ANEXA!'!H12</f>
        <v>0</v>
      </c>
      <c r="C23" s="82">
        <f>'7-Export SMIS A NU SE ANEXA!'!J12</f>
        <v>0</v>
      </c>
      <c r="D23" s="132">
        <f t="shared" si="0"/>
        <v>0</v>
      </c>
      <c r="E23" s="132">
        <f>'7-Export SMIS A NU SE ANEXA!'!AK12</f>
        <v>0</v>
      </c>
      <c r="F23" s="132">
        <f>'7-Export SMIS A NU SE ANEXA!'!AN12</f>
        <v>0</v>
      </c>
      <c r="G23" s="132">
        <f>'7-Export SMIS A NU SE ANEXA!'!AE12</f>
        <v>0</v>
      </c>
      <c r="H23" s="132">
        <f t="shared" si="1"/>
        <v>0</v>
      </c>
      <c r="I23" s="132">
        <f>'7-Export SMIS A NU SE ANEXA!'!T12</f>
        <v>0</v>
      </c>
      <c r="J23" s="132">
        <f>'7-Export SMIS A NU SE ANEXA!'!Y12</f>
        <v>0</v>
      </c>
      <c r="K23" s="132">
        <f>'7-Export SMIS A NU SE ANEXA!'!Z12</f>
        <v>0</v>
      </c>
      <c r="L23" s="132">
        <f t="shared" si="2"/>
        <v>0</v>
      </c>
      <c r="M23" s="323">
        <f>'7-Export SMIS A NU SE ANEXA!'!G12</f>
        <v>0</v>
      </c>
      <c r="N23" s="324"/>
    </row>
    <row r="24" spans="1:14" ht="13.2" customHeight="1" x14ac:dyDescent="0.3">
      <c r="A24" s="82">
        <v>12</v>
      </c>
      <c r="B24" s="81">
        <f>'7-Export SMIS A NU SE ANEXA!'!H13</f>
        <v>0</v>
      </c>
      <c r="C24" s="82">
        <f>'7-Export SMIS A NU SE ANEXA!'!J13</f>
        <v>0</v>
      </c>
      <c r="D24" s="132">
        <f t="shared" si="0"/>
        <v>0</v>
      </c>
      <c r="E24" s="132">
        <f>'7-Export SMIS A NU SE ANEXA!'!AK13</f>
        <v>0</v>
      </c>
      <c r="F24" s="132">
        <f>'7-Export SMIS A NU SE ANEXA!'!AN13</f>
        <v>0</v>
      </c>
      <c r="G24" s="132">
        <f>'7-Export SMIS A NU SE ANEXA!'!AE13</f>
        <v>0</v>
      </c>
      <c r="H24" s="132">
        <f t="shared" si="1"/>
        <v>0</v>
      </c>
      <c r="I24" s="132">
        <f>'7-Export SMIS A NU SE ANEXA!'!T13</f>
        <v>0</v>
      </c>
      <c r="J24" s="132">
        <f>'7-Export SMIS A NU SE ANEXA!'!Y13</f>
        <v>0</v>
      </c>
      <c r="K24" s="132">
        <f>'7-Export SMIS A NU SE ANEXA!'!Z13</f>
        <v>0</v>
      </c>
      <c r="L24" s="132">
        <f t="shared" si="2"/>
        <v>0</v>
      </c>
      <c r="M24" s="323">
        <f>'7-Export SMIS A NU SE ANEXA!'!G13</f>
        <v>0</v>
      </c>
      <c r="N24" s="324"/>
    </row>
    <row r="25" spans="1:14" ht="13.2" customHeight="1" x14ac:dyDescent="0.3">
      <c r="A25" s="82">
        <v>13</v>
      </c>
      <c r="B25" s="81">
        <f>'7-Export SMIS A NU SE ANEXA!'!H14</f>
        <v>0</v>
      </c>
      <c r="C25" s="82">
        <f>'7-Export SMIS A NU SE ANEXA!'!J14</f>
        <v>0</v>
      </c>
      <c r="D25" s="132">
        <f t="shared" si="0"/>
        <v>0</v>
      </c>
      <c r="E25" s="132">
        <f>'7-Export SMIS A NU SE ANEXA!'!AK14</f>
        <v>0</v>
      </c>
      <c r="F25" s="132">
        <f>'7-Export SMIS A NU SE ANEXA!'!AN14</f>
        <v>0</v>
      </c>
      <c r="G25" s="132">
        <f>'7-Export SMIS A NU SE ANEXA!'!AE14</f>
        <v>0</v>
      </c>
      <c r="H25" s="132">
        <f t="shared" si="1"/>
        <v>0</v>
      </c>
      <c r="I25" s="132">
        <f>'7-Export SMIS A NU SE ANEXA!'!T14</f>
        <v>0</v>
      </c>
      <c r="J25" s="132">
        <f>'7-Export SMIS A NU SE ANEXA!'!Y14</f>
        <v>0</v>
      </c>
      <c r="K25" s="132">
        <f>'7-Export SMIS A NU SE ANEXA!'!Z14</f>
        <v>0</v>
      </c>
      <c r="L25" s="132">
        <f t="shared" si="2"/>
        <v>0</v>
      </c>
      <c r="M25" s="323">
        <f>'7-Export SMIS A NU SE ANEXA!'!G14</f>
        <v>0</v>
      </c>
      <c r="N25" s="324"/>
    </row>
    <row r="26" spans="1:14" ht="13.2" customHeight="1" x14ac:dyDescent="0.3">
      <c r="A26" s="82">
        <v>14</v>
      </c>
      <c r="B26" s="81">
        <f>'7-Export SMIS A NU SE ANEXA!'!H15</f>
        <v>0</v>
      </c>
      <c r="C26" s="82">
        <f>'7-Export SMIS A NU SE ANEXA!'!J15</f>
        <v>0</v>
      </c>
      <c r="D26" s="132">
        <f t="shared" si="0"/>
        <v>0</v>
      </c>
      <c r="E26" s="132">
        <f>'7-Export SMIS A NU SE ANEXA!'!AK15</f>
        <v>0</v>
      </c>
      <c r="F26" s="132">
        <f>'7-Export SMIS A NU SE ANEXA!'!AN15</f>
        <v>0</v>
      </c>
      <c r="G26" s="132">
        <f>'7-Export SMIS A NU SE ANEXA!'!AE15</f>
        <v>0</v>
      </c>
      <c r="H26" s="132">
        <f t="shared" si="1"/>
        <v>0</v>
      </c>
      <c r="I26" s="132">
        <f>'7-Export SMIS A NU SE ANEXA!'!T15</f>
        <v>0</v>
      </c>
      <c r="J26" s="132">
        <f>'7-Export SMIS A NU SE ANEXA!'!Y15</f>
        <v>0</v>
      </c>
      <c r="K26" s="132">
        <f>'7-Export SMIS A NU SE ANEXA!'!Z15</f>
        <v>0</v>
      </c>
      <c r="L26" s="132">
        <f t="shared" si="2"/>
        <v>0</v>
      </c>
      <c r="M26" s="323">
        <f>'7-Export SMIS A NU SE ANEXA!'!G15</f>
        <v>0</v>
      </c>
      <c r="N26" s="324"/>
    </row>
    <row r="27" spans="1:14" ht="13.2" customHeight="1" x14ac:dyDescent="0.3">
      <c r="A27" s="82">
        <v>15</v>
      </c>
      <c r="B27" s="81">
        <f>'7-Export SMIS A NU SE ANEXA!'!H16</f>
        <v>0</v>
      </c>
      <c r="C27" s="82">
        <f>'7-Export SMIS A NU SE ANEXA!'!J16</f>
        <v>0</v>
      </c>
      <c r="D27" s="132">
        <f t="shared" si="0"/>
        <v>0</v>
      </c>
      <c r="E27" s="132">
        <f>'7-Export SMIS A NU SE ANEXA!'!AK16</f>
        <v>0</v>
      </c>
      <c r="F27" s="132">
        <f>'7-Export SMIS A NU SE ANEXA!'!AN16</f>
        <v>0</v>
      </c>
      <c r="G27" s="132">
        <f>'7-Export SMIS A NU SE ANEXA!'!AE16</f>
        <v>0</v>
      </c>
      <c r="H27" s="132">
        <f t="shared" si="1"/>
        <v>0</v>
      </c>
      <c r="I27" s="132">
        <f>'7-Export SMIS A NU SE ANEXA!'!T16</f>
        <v>0</v>
      </c>
      <c r="J27" s="132">
        <f>'7-Export SMIS A NU SE ANEXA!'!Y16</f>
        <v>0</v>
      </c>
      <c r="K27" s="132">
        <f>'7-Export SMIS A NU SE ANEXA!'!Z16</f>
        <v>0</v>
      </c>
      <c r="L27" s="132">
        <f t="shared" si="2"/>
        <v>0</v>
      </c>
      <c r="M27" s="323">
        <f>'7-Export SMIS A NU SE ANEXA!'!G16</f>
        <v>0</v>
      </c>
      <c r="N27" s="324"/>
    </row>
    <row r="28" spans="1:14" ht="13.2" customHeight="1" x14ac:dyDescent="0.3">
      <c r="A28" s="82">
        <v>16</v>
      </c>
      <c r="B28" s="81">
        <f>'7-Export SMIS A NU SE ANEXA!'!H17</f>
        <v>0</v>
      </c>
      <c r="C28" s="82">
        <f>'7-Export SMIS A NU SE ANEXA!'!J17</f>
        <v>0</v>
      </c>
      <c r="D28" s="132">
        <f t="shared" si="0"/>
        <v>0</v>
      </c>
      <c r="E28" s="132">
        <f>'7-Export SMIS A NU SE ANEXA!'!AK17</f>
        <v>0</v>
      </c>
      <c r="F28" s="132">
        <f>'7-Export SMIS A NU SE ANEXA!'!AN17</f>
        <v>0</v>
      </c>
      <c r="G28" s="132">
        <f>'7-Export SMIS A NU SE ANEXA!'!AE17</f>
        <v>0</v>
      </c>
      <c r="H28" s="132">
        <f t="shared" si="1"/>
        <v>0</v>
      </c>
      <c r="I28" s="132">
        <f>'7-Export SMIS A NU SE ANEXA!'!T17</f>
        <v>0</v>
      </c>
      <c r="J28" s="132">
        <f>'7-Export SMIS A NU SE ANEXA!'!Y17</f>
        <v>0</v>
      </c>
      <c r="K28" s="132">
        <f>'7-Export SMIS A NU SE ANEXA!'!Z17</f>
        <v>0</v>
      </c>
      <c r="L28" s="132">
        <f t="shared" si="2"/>
        <v>0</v>
      </c>
      <c r="M28" s="323">
        <f>'7-Export SMIS A NU SE ANEXA!'!G17</f>
        <v>0</v>
      </c>
      <c r="N28" s="324"/>
    </row>
    <row r="29" spans="1:14" ht="13.2" customHeight="1" x14ac:dyDescent="0.3">
      <c r="A29" s="82">
        <v>17</v>
      </c>
      <c r="B29" s="81">
        <f>'7-Export SMIS A NU SE ANEXA!'!H18</f>
        <v>0</v>
      </c>
      <c r="C29" s="82">
        <f>'7-Export SMIS A NU SE ANEXA!'!J18</f>
        <v>0</v>
      </c>
      <c r="D29" s="132">
        <f t="shared" si="0"/>
        <v>0</v>
      </c>
      <c r="E29" s="132">
        <f>'7-Export SMIS A NU SE ANEXA!'!AK18</f>
        <v>0</v>
      </c>
      <c r="F29" s="132">
        <f>'7-Export SMIS A NU SE ANEXA!'!AN18</f>
        <v>0</v>
      </c>
      <c r="G29" s="132">
        <f>'7-Export SMIS A NU SE ANEXA!'!AE18</f>
        <v>0</v>
      </c>
      <c r="H29" s="132">
        <f t="shared" si="1"/>
        <v>0</v>
      </c>
      <c r="I29" s="132">
        <f>'7-Export SMIS A NU SE ANEXA!'!T18</f>
        <v>0</v>
      </c>
      <c r="J29" s="132">
        <f>'7-Export SMIS A NU SE ANEXA!'!Y18</f>
        <v>0</v>
      </c>
      <c r="K29" s="132">
        <f>'7-Export SMIS A NU SE ANEXA!'!Z18</f>
        <v>0</v>
      </c>
      <c r="L29" s="132">
        <f t="shared" si="2"/>
        <v>0</v>
      </c>
      <c r="M29" s="323">
        <f>'7-Export SMIS A NU SE ANEXA!'!G18</f>
        <v>0</v>
      </c>
      <c r="N29" s="324"/>
    </row>
    <row r="30" spans="1:14" ht="13.2" customHeight="1" x14ac:dyDescent="0.3">
      <c r="A30" s="82">
        <v>18</v>
      </c>
      <c r="B30" s="81">
        <f>'7-Export SMIS A NU SE ANEXA!'!H19</f>
        <v>0</v>
      </c>
      <c r="C30" s="82">
        <f>'7-Export SMIS A NU SE ANEXA!'!J19</f>
        <v>0</v>
      </c>
      <c r="D30" s="132">
        <f t="shared" si="0"/>
        <v>0</v>
      </c>
      <c r="E30" s="132">
        <f>'7-Export SMIS A NU SE ANEXA!'!AK19</f>
        <v>0</v>
      </c>
      <c r="F30" s="132">
        <f>'7-Export SMIS A NU SE ANEXA!'!AN19</f>
        <v>0</v>
      </c>
      <c r="G30" s="132">
        <f>'7-Export SMIS A NU SE ANEXA!'!AE19</f>
        <v>0</v>
      </c>
      <c r="H30" s="132">
        <f t="shared" si="1"/>
        <v>0</v>
      </c>
      <c r="I30" s="132">
        <f>'7-Export SMIS A NU SE ANEXA!'!T19</f>
        <v>0</v>
      </c>
      <c r="J30" s="132">
        <f>'7-Export SMIS A NU SE ANEXA!'!Y19</f>
        <v>0</v>
      </c>
      <c r="K30" s="132">
        <f>'7-Export SMIS A NU SE ANEXA!'!Z19</f>
        <v>0</v>
      </c>
      <c r="L30" s="132">
        <f t="shared" si="2"/>
        <v>0</v>
      </c>
      <c r="M30" s="323">
        <f>'7-Export SMIS A NU SE ANEXA!'!G19</f>
        <v>0</v>
      </c>
      <c r="N30" s="324"/>
    </row>
    <row r="31" spans="1:14" ht="13.2" customHeight="1" x14ac:dyDescent="0.3">
      <c r="A31" s="82">
        <v>19</v>
      </c>
      <c r="B31" s="81">
        <f>'7-Export SMIS A NU SE ANEXA!'!H20</f>
        <v>0</v>
      </c>
      <c r="C31" s="82">
        <f>'7-Export SMIS A NU SE ANEXA!'!J20</f>
        <v>0</v>
      </c>
      <c r="D31" s="132">
        <f t="shared" si="0"/>
        <v>0</v>
      </c>
      <c r="E31" s="132">
        <f>'7-Export SMIS A NU SE ANEXA!'!AK20</f>
        <v>0</v>
      </c>
      <c r="F31" s="132">
        <f>'7-Export SMIS A NU SE ANEXA!'!AN20</f>
        <v>0</v>
      </c>
      <c r="G31" s="132">
        <f>'7-Export SMIS A NU SE ANEXA!'!AE20</f>
        <v>0</v>
      </c>
      <c r="H31" s="132">
        <f t="shared" si="1"/>
        <v>0</v>
      </c>
      <c r="I31" s="132">
        <f>'7-Export SMIS A NU SE ANEXA!'!T20</f>
        <v>0</v>
      </c>
      <c r="J31" s="132">
        <f>'7-Export SMIS A NU SE ANEXA!'!Y20</f>
        <v>0</v>
      </c>
      <c r="K31" s="132">
        <f>'7-Export SMIS A NU SE ANEXA!'!Z20</f>
        <v>0</v>
      </c>
      <c r="L31" s="132">
        <f t="shared" si="2"/>
        <v>0</v>
      </c>
      <c r="M31" s="323">
        <f>'7-Export SMIS A NU SE ANEXA!'!G20</f>
        <v>0</v>
      </c>
      <c r="N31" s="324"/>
    </row>
    <row r="32" spans="1:14" ht="13.2" customHeight="1" x14ac:dyDescent="0.3">
      <c r="A32" s="82">
        <v>20</v>
      </c>
      <c r="B32" s="81">
        <f>'7-Export SMIS A NU SE ANEXA!'!H21</f>
        <v>0</v>
      </c>
      <c r="C32" s="82">
        <f>'7-Export SMIS A NU SE ANEXA!'!J21</f>
        <v>0</v>
      </c>
      <c r="D32" s="132">
        <f t="shared" si="0"/>
        <v>0</v>
      </c>
      <c r="E32" s="132">
        <f>'7-Export SMIS A NU SE ANEXA!'!AK21</f>
        <v>0</v>
      </c>
      <c r="F32" s="132">
        <f>'7-Export SMIS A NU SE ANEXA!'!AN21</f>
        <v>0</v>
      </c>
      <c r="G32" s="132">
        <f>'7-Export SMIS A NU SE ANEXA!'!AE21</f>
        <v>0</v>
      </c>
      <c r="H32" s="132">
        <f t="shared" si="1"/>
        <v>0</v>
      </c>
      <c r="I32" s="132">
        <f>'7-Export SMIS A NU SE ANEXA!'!T21</f>
        <v>0</v>
      </c>
      <c r="J32" s="132">
        <f>'7-Export SMIS A NU SE ANEXA!'!Y21</f>
        <v>0</v>
      </c>
      <c r="K32" s="132">
        <f>'7-Export SMIS A NU SE ANEXA!'!Z21</f>
        <v>0</v>
      </c>
      <c r="L32" s="132">
        <f t="shared" si="2"/>
        <v>0</v>
      </c>
      <c r="M32" s="323">
        <f>'7-Export SMIS A NU SE ANEXA!'!G21</f>
        <v>0</v>
      </c>
      <c r="N32" s="324"/>
    </row>
    <row r="33" spans="1:14" ht="13.2" customHeight="1" x14ac:dyDescent="0.3">
      <c r="A33" s="82">
        <v>21</v>
      </c>
      <c r="B33" s="81">
        <f>'7-Export SMIS A NU SE ANEXA!'!H22</f>
        <v>0</v>
      </c>
      <c r="C33" s="82">
        <f>'7-Export SMIS A NU SE ANEXA!'!J22</f>
        <v>0</v>
      </c>
      <c r="D33" s="132">
        <f t="shared" si="0"/>
        <v>0</v>
      </c>
      <c r="E33" s="132">
        <f>'7-Export SMIS A NU SE ANEXA!'!AK22</f>
        <v>0</v>
      </c>
      <c r="F33" s="132">
        <f>'7-Export SMIS A NU SE ANEXA!'!AN22</f>
        <v>0</v>
      </c>
      <c r="G33" s="132">
        <f>'7-Export SMIS A NU SE ANEXA!'!AE22</f>
        <v>0</v>
      </c>
      <c r="H33" s="132">
        <f t="shared" si="1"/>
        <v>0</v>
      </c>
      <c r="I33" s="132">
        <f>'7-Export SMIS A NU SE ANEXA!'!T22</f>
        <v>0</v>
      </c>
      <c r="J33" s="132">
        <f>'7-Export SMIS A NU SE ANEXA!'!Y22</f>
        <v>0</v>
      </c>
      <c r="K33" s="132">
        <f>'7-Export SMIS A NU SE ANEXA!'!Z22</f>
        <v>0</v>
      </c>
      <c r="L33" s="132">
        <f t="shared" si="2"/>
        <v>0</v>
      </c>
      <c r="M33" s="323">
        <f>'7-Export SMIS A NU SE ANEXA!'!G22</f>
        <v>0</v>
      </c>
      <c r="N33" s="324"/>
    </row>
    <row r="34" spans="1:14" ht="13.2" customHeight="1" x14ac:dyDescent="0.3">
      <c r="A34" s="82">
        <v>22</v>
      </c>
      <c r="B34" s="81">
        <f>'7-Export SMIS A NU SE ANEXA!'!H23</f>
        <v>0</v>
      </c>
      <c r="C34" s="82">
        <f>'7-Export SMIS A NU SE ANEXA!'!J23</f>
        <v>0</v>
      </c>
      <c r="D34" s="132">
        <f t="shared" si="0"/>
        <v>0</v>
      </c>
      <c r="E34" s="132">
        <f>'7-Export SMIS A NU SE ANEXA!'!AK23</f>
        <v>0</v>
      </c>
      <c r="F34" s="132">
        <f>'7-Export SMIS A NU SE ANEXA!'!AN23</f>
        <v>0</v>
      </c>
      <c r="G34" s="132">
        <f>'7-Export SMIS A NU SE ANEXA!'!AE23</f>
        <v>0</v>
      </c>
      <c r="H34" s="132">
        <f t="shared" si="1"/>
        <v>0</v>
      </c>
      <c r="I34" s="132">
        <f>'7-Export SMIS A NU SE ANEXA!'!T23</f>
        <v>0</v>
      </c>
      <c r="J34" s="132">
        <f>'7-Export SMIS A NU SE ANEXA!'!Y23</f>
        <v>0</v>
      </c>
      <c r="K34" s="132">
        <f>'7-Export SMIS A NU SE ANEXA!'!Z23</f>
        <v>0</v>
      </c>
      <c r="L34" s="132">
        <f t="shared" si="2"/>
        <v>0</v>
      </c>
      <c r="M34" s="323">
        <f>'7-Export SMIS A NU SE ANEXA!'!G23</f>
        <v>0</v>
      </c>
      <c r="N34" s="324"/>
    </row>
    <row r="35" spans="1:14" ht="13.2" customHeight="1" x14ac:dyDescent="0.3">
      <c r="A35" s="82">
        <v>23</v>
      </c>
      <c r="B35" s="81">
        <f>'7-Export SMIS A NU SE ANEXA!'!H24</f>
        <v>0</v>
      </c>
      <c r="C35" s="82">
        <f>'7-Export SMIS A NU SE ANEXA!'!J24</f>
        <v>0</v>
      </c>
      <c r="D35" s="132">
        <f t="shared" si="0"/>
        <v>0</v>
      </c>
      <c r="E35" s="132">
        <f>'7-Export SMIS A NU SE ANEXA!'!AK24</f>
        <v>0</v>
      </c>
      <c r="F35" s="132">
        <f>'7-Export SMIS A NU SE ANEXA!'!AN24</f>
        <v>0</v>
      </c>
      <c r="G35" s="132">
        <f>'7-Export SMIS A NU SE ANEXA!'!AE24</f>
        <v>0</v>
      </c>
      <c r="H35" s="132">
        <f t="shared" si="1"/>
        <v>0</v>
      </c>
      <c r="I35" s="132">
        <f>'7-Export SMIS A NU SE ANEXA!'!T24</f>
        <v>0</v>
      </c>
      <c r="J35" s="132">
        <f>'7-Export SMIS A NU SE ANEXA!'!Y24</f>
        <v>0</v>
      </c>
      <c r="K35" s="132">
        <f>'7-Export SMIS A NU SE ANEXA!'!Z24</f>
        <v>0</v>
      </c>
      <c r="L35" s="132">
        <f t="shared" si="2"/>
        <v>0</v>
      </c>
      <c r="M35" s="323">
        <f>'7-Export SMIS A NU SE ANEXA!'!G24</f>
        <v>0</v>
      </c>
      <c r="N35" s="324"/>
    </row>
    <row r="36" spans="1:14" ht="13.2" customHeight="1" x14ac:dyDescent="0.3">
      <c r="A36" s="82">
        <v>24</v>
      </c>
      <c r="B36" s="81">
        <f>'7-Export SMIS A NU SE ANEXA!'!H25</f>
        <v>0</v>
      </c>
      <c r="C36" s="82">
        <f>'7-Export SMIS A NU SE ANEXA!'!J25</f>
        <v>0</v>
      </c>
      <c r="D36" s="132">
        <f t="shared" si="0"/>
        <v>0</v>
      </c>
      <c r="E36" s="132">
        <f>'7-Export SMIS A NU SE ANEXA!'!AK25</f>
        <v>0</v>
      </c>
      <c r="F36" s="132">
        <f>'7-Export SMIS A NU SE ANEXA!'!AN25</f>
        <v>0</v>
      </c>
      <c r="G36" s="132">
        <f>'7-Export SMIS A NU SE ANEXA!'!AE25</f>
        <v>0</v>
      </c>
      <c r="H36" s="132">
        <f t="shared" si="1"/>
        <v>0</v>
      </c>
      <c r="I36" s="132">
        <f>'7-Export SMIS A NU SE ANEXA!'!T25</f>
        <v>0</v>
      </c>
      <c r="J36" s="132">
        <f>'7-Export SMIS A NU SE ANEXA!'!Y25</f>
        <v>0</v>
      </c>
      <c r="K36" s="132">
        <f>'7-Export SMIS A NU SE ANEXA!'!Z25</f>
        <v>0</v>
      </c>
      <c r="L36" s="132">
        <f t="shared" si="2"/>
        <v>0</v>
      </c>
      <c r="M36" s="323">
        <f>'7-Export SMIS A NU SE ANEXA!'!G25</f>
        <v>0</v>
      </c>
      <c r="N36" s="324"/>
    </row>
    <row r="37" spans="1:14" ht="13.2" customHeight="1" x14ac:dyDescent="0.3">
      <c r="A37" s="82">
        <v>25</v>
      </c>
      <c r="B37" s="81">
        <f>'7-Export SMIS A NU SE ANEXA!'!H26</f>
        <v>0</v>
      </c>
      <c r="C37" s="82">
        <f>'7-Export SMIS A NU SE ANEXA!'!J26</f>
        <v>0</v>
      </c>
      <c r="D37" s="132">
        <f t="shared" si="0"/>
        <v>0</v>
      </c>
      <c r="E37" s="132">
        <f>'7-Export SMIS A NU SE ANEXA!'!AK26</f>
        <v>0</v>
      </c>
      <c r="F37" s="132">
        <f>'7-Export SMIS A NU SE ANEXA!'!AN26</f>
        <v>0</v>
      </c>
      <c r="G37" s="132">
        <f>'7-Export SMIS A NU SE ANEXA!'!AE26</f>
        <v>0</v>
      </c>
      <c r="H37" s="132">
        <f t="shared" si="1"/>
        <v>0</v>
      </c>
      <c r="I37" s="132">
        <f>'7-Export SMIS A NU SE ANEXA!'!T26</f>
        <v>0</v>
      </c>
      <c r="J37" s="132">
        <f>'7-Export SMIS A NU SE ANEXA!'!Y26</f>
        <v>0</v>
      </c>
      <c r="K37" s="132">
        <f>'7-Export SMIS A NU SE ANEXA!'!Z26</f>
        <v>0</v>
      </c>
      <c r="L37" s="132">
        <f t="shared" si="2"/>
        <v>0</v>
      </c>
      <c r="M37" s="323">
        <f>'7-Export SMIS A NU SE ANEXA!'!G26</f>
        <v>0</v>
      </c>
      <c r="N37" s="324"/>
    </row>
    <row r="38" spans="1:14" ht="13.2" customHeight="1" x14ac:dyDescent="0.3">
      <c r="A38" s="82">
        <v>26</v>
      </c>
      <c r="B38" s="81">
        <f>'7-Export SMIS A NU SE ANEXA!'!H27</f>
        <v>0</v>
      </c>
      <c r="C38" s="82">
        <f>'7-Export SMIS A NU SE ANEXA!'!J27</f>
        <v>0</v>
      </c>
      <c r="D38" s="132">
        <f t="shared" si="0"/>
        <v>0</v>
      </c>
      <c r="E38" s="132">
        <f>'7-Export SMIS A NU SE ANEXA!'!AK27</f>
        <v>0</v>
      </c>
      <c r="F38" s="132">
        <f>'7-Export SMIS A NU SE ANEXA!'!AN27</f>
        <v>0</v>
      </c>
      <c r="G38" s="132">
        <f>'7-Export SMIS A NU SE ANEXA!'!AE27</f>
        <v>0</v>
      </c>
      <c r="H38" s="132">
        <f t="shared" si="1"/>
        <v>0</v>
      </c>
      <c r="I38" s="132">
        <f>'7-Export SMIS A NU SE ANEXA!'!T27</f>
        <v>0</v>
      </c>
      <c r="J38" s="132">
        <f>'7-Export SMIS A NU SE ANEXA!'!Y27</f>
        <v>0</v>
      </c>
      <c r="K38" s="132">
        <f>'7-Export SMIS A NU SE ANEXA!'!Z27</f>
        <v>0</v>
      </c>
      <c r="L38" s="132">
        <f t="shared" si="2"/>
        <v>0</v>
      </c>
      <c r="M38" s="323">
        <f>'7-Export SMIS A NU SE ANEXA!'!G27</f>
        <v>0</v>
      </c>
      <c r="N38" s="324"/>
    </row>
    <row r="39" spans="1:14" ht="26.4" customHeight="1" x14ac:dyDescent="0.3">
      <c r="A39" s="82">
        <v>27</v>
      </c>
      <c r="B39" s="81">
        <f>'7-Export SMIS A NU SE ANEXA!'!H28</f>
        <v>0</v>
      </c>
      <c r="C39" s="82">
        <f>'7-Export SMIS A NU SE ANEXA!'!J28</f>
        <v>0</v>
      </c>
      <c r="D39" s="132">
        <f t="shared" si="0"/>
        <v>0</v>
      </c>
      <c r="E39" s="132">
        <f>'7-Export SMIS A NU SE ANEXA!'!AK28</f>
        <v>0</v>
      </c>
      <c r="F39" s="132">
        <f>'7-Export SMIS A NU SE ANEXA!'!AN28</f>
        <v>0</v>
      </c>
      <c r="G39" s="132">
        <f>'7-Export SMIS A NU SE ANEXA!'!AE28</f>
        <v>0</v>
      </c>
      <c r="H39" s="132">
        <f t="shared" si="1"/>
        <v>0</v>
      </c>
      <c r="I39" s="132">
        <f>'7-Export SMIS A NU SE ANEXA!'!T28</f>
        <v>0</v>
      </c>
      <c r="J39" s="132">
        <f>'7-Export SMIS A NU SE ANEXA!'!Y28</f>
        <v>0</v>
      </c>
      <c r="K39" s="132">
        <f>'7-Export SMIS A NU SE ANEXA!'!Z28</f>
        <v>0</v>
      </c>
      <c r="L39" s="132">
        <f t="shared" si="2"/>
        <v>0</v>
      </c>
      <c r="M39" s="323">
        <f>'7-Export SMIS A NU SE ANEXA!'!G28</f>
        <v>0</v>
      </c>
      <c r="N39" s="324"/>
    </row>
    <row r="40" spans="1:14" ht="26.4" customHeight="1" x14ac:dyDescent="0.3">
      <c r="A40" s="82">
        <v>28</v>
      </c>
      <c r="B40" s="81">
        <f>'7-Export SMIS A NU SE ANEXA!'!H29</f>
        <v>0</v>
      </c>
      <c r="C40" s="82">
        <f>'7-Export SMIS A NU SE ANEXA!'!J29</f>
        <v>0</v>
      </c>
      <c r="D40" s="132">
        <f t="shared" si="0"/>
        <v>0</v>
      </c>
      <c r="E40" s="132">
        <f>'7-Export SMIS A NU SE ANEXA!'!AK29</f>
        <v>0</v>
      </c>
      <c r="F40" s="132">
        <f>'7-Export SMIS A NU SE ANEXA!'!AN29</f>
        <v>0</v>
      </c>
      <c r="G40" s="132">
        <f>'7-Export SMIS A NU SE ANEXA!'!AE29</f>
        <v>0</v>
      </c>
      <c r="H40" s="132">
        <f t="shared" si="1"/>
        <v>0</v>
      </c>
      <c r="I40" s="132">
        <f>'7-Export SMIS A NU SE ANEXA!'!T29</f>
        <v>0</v>
      </c>
      <c r="J40" s="132">
        <f>'7-Export SMIS A NU SE ANEXA!'!Y29</f>
        <v>0</v>
      </c>
      <c r="K40" s="132">
        <f>'7-Export SMIS A NU SE ANEXA!'!Z29</f>
        <v>0</v>
      </c>
      <c r="L40" s="132">
        <f t="shared" si="2"/>
        <v>0</v>
      </c>
      <c r="M40" s="323">
        <f>'7-Export SMIS A NU SE ANEXA!'!G29</f>
        <v>0</v>
      </c>
      <c r="N40" s="324"/>
    </row>
    <row r="41" spans="1:14" ht="30.6" customHeight="1" x14ac:dyDescent="0.3">
      <c r="A41" s="82">
        <v>29</v>
      </c>
      <c r="B41" s="81">
        <f>'7-Export SMIS A NU SE ANEXA!'!H30</f>
        <v>0</v>
      </c>
      <c r="C41" s="82">
        <f>'7-Export SMIS A NU SE ANEXA!'!J30</f>
        <v>0</v>
      </c>
      <c r="D41" s="132">
        <f t="shared" si="0"/>
        <v>0</v>
      </c>
      <c r="E41" s="132">
        <f>'7-Export SMIS A NU SE ANEXA!'!AK30</f>
        <v>0</v>
      </c>
      <c r="F41" s="132">
        <f>'7-Export SMIS A NU SE ANEXA!'!AN30</f>
        <v>0</v>
      </c>
      <c r="G41" s="132">
        <f>'7-Export SMIS A NU SE ANEXA!'!AE30</f>
        <v>0</v>
      </c>
      <c r="H41" s="132">
        <f t="shared" si="1"/>
        <v>0</v>
      </c>
      <c r="I41" s="132">
        <f>'7-Export SMIS A NU SE ANEXA!'!T30</f>
        <v>0</v>
      </c>
      <c r="J41" s="132">
        <f>'7-Export SMIS A NU SE ANEXA!'!Y30</f>
        <v>0</v>
      </c>
      <c r="K41" s="132">
        <f>'7-Export SMIS A NU SE ANEXA!'!Z30</f>
        <v>0</v>
      </c>
      <c r="L41" s="132">
        <f t="shared" si="2"/>
        <v>0</v>
      </c>
      <c r="M41" s="323">
        <f>'7-Export SMIS A NU SE ANEXA!'!G30</f>
        <v>0</v>
      </c>
      <c r="N41" s="324"/>
    </row>
    <row r="42" spans="1:14" ht="30" customHeight="1" x14ac:dyDescent="0.3">
      <c r="A42" s="82">
        <v>30</v>
      </c>
      <c r="B42" s="81">
        <f>'7-Export SMIS A NU SE ANEXA!'!H31</f>
        <v>0</v>
      </c>
      <c r="C42" s="82">
        <f>'7-Export SMIS A NU SE ANEXA!'!J31</f>
        <v>0</v>
      </c>
      <c r="D42" s="132">
        <f t="shared" si="0"/>
        <v>0</v>
      </c>
      <c r="E42" s="132">
        <f>'7-Export SMIS A NU SE ANEXA!'!AK31</f>
        <v>0</v>
      </c>
      <c r="F42" s="132">
        <f>'7-Export SMIS A NU SE ANEXA!'!AN31</f>
        <v>0</v>
      </c>
      <c r="G42" s="132">
        <f>'7-Export SMIS A NU SE ANEXA!'!AE31</f>
        <v>0</v>
      </c>
      <c r="H42" s="132">
        <f t="shared" si="1"/>
        <v>0</v>
      </c>
      <c r="I42" s="132">
        <f>'7-Export SMIS A NU SE ANEXA!'!T31</f>
        <v>0</v>
      </c>
      <c r="J42" s="132">
        <f>'7-Export SMIS A NU SE ANEXA!'!Y31</f>
        <v>0</v>
      </c>
      <c r="K42" s="132">
        <f>'7-Export SMIS A NU SE ANEXA!'!Z31</f>
        <v>0</v>
      </c>
      <c r="L42" s="132">
        <f t="shared" si="2"/>
        <v>0</v>
      </c>
      <c r="M42" s="323">
        <f>'7-Export SMIS A NU SE ANEXA!'!G31</f>
        <v>0</v>
      </c>
      <c r="N42" s="324"/>
    </row>
    <row r="43" spans="1:14" ht="13.2" customHeight="1" x14ac:dyDescent="0.3">
      <c r="A43" s="82">
        <v>31</v>
      </c>
      <c r="B43" s="81">
        <f>'7-Export SMIS A NU SE ANEXA!'!H32</f>
        <v>0</v>
      </c>
      <c r="C43" s="82">
        <f>'7-Export SMIS A NU SE ANEXA!'!J32</f>
        <v>0</v>
      </c>
      <c r="D43" s="132">
        <f t="shared" si="0"/>
        <v>0</v>
      </c>
      <c r="E43" s="132">
        <f>'7-Export SMIS A NU SE ANEXA!'!AK32</f>
        <v>0</v>
      </c>
      <c r="F43" s="132">
        <f>'7-Export SMIS A NU SE ANEXA!'!AN32</f>
        <v>0</v>
      </c>
      <c r="G43" s="132">
        <f>'7-Export SMIS A NU SE ANEXA!'!AE32</f>
        <v>0</v>
      </c>
      <c r="H43" s="132">
        <f t="shared" si="1"/>
        <v>0</v>
      </c>
      <c r="I43" s="132">
        <f>'7-Export SMIS A NU SE ANEXA!'!T32</f>
        <v>0</v>
      </c>
      <c r="J43" s="132">
        <f>'7-Export SMIS A NU SE ANEXA!'!Y32</f>
        <v>0</v>
      </c>
      <c r="K43" s="132">
        <f>'7-Export SMIS A NU SE ANEXA!'!Z32</f>
        <v>0</v>
      </c>
      <c r="L43" s="132">
        <f t="shared" si="2"/>
        <v>0</v>
      </c>
      <c r="M43" s="323">
        <f>'7-Export SMIS A NU SE ANEXA!'!G32</f>
        <v>0</v>
      </c>
      <c r="N43" s="324"/>
    </row>
    <row r="44" spans="1:14" ht="13.2" customHeight="1" x14ac:dyDescent="0.3">
      <c r="A44" s="82">
        <v>32</v>
      </c>
      <c r="B44" s="81">
        <f>'7-Export SMIS A NU SE ANEXA!'!H33</f>
        <v>0</v>
      </c>
      <c r="C44" s="82">
        <f>'7-Export SMIS A NU SE ANEXA!'!J33</f>
        <v>0</v>
      </c>
      <c r="D44" s="132">
        <f t="shared" si="0"/>
        <v>0</v>
      </c>
      <c r="E44" s="132">
        <f>'7-Export SMIS A NU SE ANEXA!'!AK33</f>
        <v>0</v>
      </c>
      <c r="F44" s="132">
        <f>'7-Export SMIS A NU SE ANEXA!'!AN33</f>
        <v>0</v>
      </c>
      <c r="G44" s="132">
        <f>'7-Export SMIS A NU SE ANEXA!'!AE33</f>
        <v>0</v>
      </c>
      <c r="H44" s="132">
        <f t="shared" si="1"/>
        <v>0</v>
      </c>
      <c r="I44" s="132">
        <f>'7-Export SMIS A NU SE ANEXA!'!T33</f>
        <v>0</v>
      </c>
      <c r="J44" s="132">
        <f>'7-Export SMIS A NU SE ANEXA!'!Y33</f>
        <v>0</v>
      </c>
      <c r="K44" s="132">
        <f>'7-Export SMIS A NU SE ANEXA!'!Z33</f>
        <v>0</v>
      </c>
      <c r="L44" s="132">
        <f t="shared" si="2"/>
        <v>0</v>
      </c>
      <c r="M44" s="323">
        <f>'7-Export SMIS A NU SE ANEXA!'!G33</f>
        <v>0</v>
      </c>
      <c r="N44" s="324"/>
    </row>
    <row r="45" spans="1:14" ht="13.2" customHeight="1" x14ac:dyDescent="0.3">
      <c r="A45" s="82">
        <v>33</v>
      </c>
      <c r="B45" s="81">
        <f>'7-Export SMIS A NU SE ANEXA!'!H34</f>
        <v>0</v>
      </c>
      <c r="C45" s="82">
        <f>'7-Export SMIS A NU SE ANEXA!'!J34</f>
        <v>0</v>
      </c>
      <c r="D45" s="132">
        <f t="shared" si="0"/>
        <v>0</v>
      </c>
      <c r="E45" s="132">
        <f>'7-Export SMIS A NU SE ANEXA!'!AK34</f>
        <v>0</v>
      </c>
      <c r="F45" s="132">
        <f>'7-Export SMIS A NU SE ANEXA!'!AN34</f>
        <v>0</v>
      </c>
      <c r="G45" s="132">
        <f>'7-Export SMIS A NU SE ANEXA!'!AE34</f>
        <v>0</v>
      </c>
      <c r="H45" s="132">
        <f t="shared" si="1"/>
        <v>0</v>
      </c>
      <c r="I45" s="132">
        <f>'7-Export SMIS A NU SE ANEXA!'!T34</f>
        <v>0</v>
      </c>
      <c r="J45" s="132">
        <f>'7-Export SMIS A NU SE ANEXA!'!Y34</f>
        <v>0</v>
      </c>
      <c r="K45" s="132">
        <f>'7-Export SMIS A NU SE ANEXA!'!Z34</f>
        <v>0</v>
      </c>
      <c r="L45" s="132">
        <f t="shared" si="2"/>
        <v>0</v>
      </c>
      <c r="M45" s="323">
        <f>'7-Export SMIS A NU SE ANEXA!'!G34</f>
        <v>0</v>
      </c>
      <c r="N45" s="324"/>
    </row>
    <row r="46" spans="1:14" ht="13.2" customHeight="1" x14ac:dyDescent="0.3">
      <c r="A46" s="82">
        <v>34</v>
      </c>
      <c r="B46" s="81">
        <f>'7-Export SMIS A NU SE ANEXA!'!H35</f>
        <v>0</v>
      </c>
      <c r="C46" s="82">
        <f>'7-Export SMIS A NU SE ANEXA!'!J35</f>
        <v>0</v>
      </c>
      <c r="D46" s="132">
        <f t="shared" si="0"/>
        <v>0</v>
      </c>
      <c r="E46" s="132">
        <f>'7-Export SMIS A NU SE ANEXA!'!AK35</f>
        <v>0</v>
      </c>
      <c r="F46" s="132">
        <f>'7-Export SMIS A NU SE ANEXA!'!AN35</f>
        <v>0</v>
      </c>
      <c r="G46" s="132">
        <f>'7-Export SMIS A NU SE ANEXA!'!AE35</f>
        <v>0</v>
      </c>
      <c r="H46" s="132">
        <f t="shared" si="1"/>
        <v>0</v>
      </c>
      <c r="I46" s="132">
        <f>'7-Export SMIS A NU SE ANEXA!'!T35</f>
        <v>0</v>
      </c>
      <c r="J46" s="132">
        <f>'7-Export SMIS A NU SE ANEXA!'!Y35</f>
        <v>0</v>
      </c>
      <c r="K46" s="132">
        <f>'7-Export SMIS A NU SE ANEXA!'!Z35</f>
        <v>0</v>
      </c>
      <c r="L46" s="132">
        <f t="shared" si="2"/>
        <v>0</v>
      </c>
      <c r="M46" s="323">
        <f>'7-Export SMIS A NU SE ANEXA!'!G35</f>
        <v>0</v>
      </c>
      <c r="N46" s="324"/>
    </row>
    <row r="47" spans="1:14" ht="13.2" customHeight="1" x14ac:dyDescent="0.3">
      <c r="A47" s="82">
        <v>35</v>
      </c>
      <c r="B47" s="81">
        <f>'7-Export SMIS A NU SE ANEXA!'!H36</f>
        <v>0</v>
      </c>
      <c r="C47" s="82">
        <f>'7-Export SMIS A NU SE ANEXA!'!J36</f>
        <v>0</v>
      </c>
      <c r="D47" s="132">
        <f t="shared" si="0"/>
        <v>0</v>
      </c>
      <c r="E47" s="132">
        <f>'7-Export SMIS A NU SE ANEXA!'!AK36</f>
        <v>0</v>
      </c>
      <c r="F47" s="132">
        <f>'7-Export SMIS A NU SE ANEXA!'!AN36</f>
        <v>0</v>
      </c>
      <c r="G47" s="132">
        <f>'7-Export SMIS A NU SE ANEXA!'!AE36</f>
        <v>0</v>
      </c>
      <c r="H47" s="132">
        <f t="shared" si="1"/>
        <v>0</v>
      </c>
      <c r="I47" s="132">
        <f>'7-Export SMIS A NU SE ANEXA!'!T36</f>
        <v>0</v>
      </c>
      <c r="J47" s="132">
        <f>'7-Export SMIS A NU SE ANEXA!'!Y36</f>
        <v>0</v>
      </c>
      <c r="K47" s="132">
        <f>'7-Export SMIS A NU SE ANEXA!'!Z36</f>
        <v>0</v>
      </c>
      <c r="L47" s="132">
        <f t="shared" si="2"/>
        <v>0</v>
      </c>
      <c r="M47" s="323">
        <f>'7-Export SMIS A NU SE ANEXA!'!G36</f>
        <v>0</v>
      </c>
      <c r="N47" s="324"/>
    </row>
    <row r="48" spans="1:14" ht="13.2" customHeight="1" x14ac:dyDescent="0.3">
      <c r="A48" s="82">
        <v>36</v>
      </c>
      <c r="B48" s="81">
        <f>'7-Export SMIS A NU SE ANEXA!'!H37</f>
        <v>0</v>
      </c>
      <c r="C48" s="82">
        <f>'7-Export SMIS A NU SE ANEXA!'!J37</f>
        <v>0</v>
      </c>
      <c r="D48" s="132">
        <f t="shared" si="0"/>
        <v>0</v>
      </c>
      <c r="E48" s="132">
        <f>'7-Export SMIS A NU SE ANEXA!'!AK37</f>
        <v>0</v>
      </c>
      <c r="F48" s="132">
        <f>'7-Export SMIS A NU SE ANEXA!'!AN37</f>
        <v>0</v>
      </c>
      <c r="G48" s="132">
        <f>'7-Export SMIS A NU SE ANEXA!'!AE37</f>
        <v>0</v>
      </c>
      <c r="H48" s="132">
        <f t="shared" si="1"/>
        <v>0</v>
      </c>
      <c r="I48" s="132">
        <f>'7-Export SMIS A NU SE ANEXA!'!T37</f>
        <v>0</v>
      </c>
      <c r="J48" s="132">
        <f>'7-Export SMIS A NU SE ANEXA!'!Y37</f>
        <v>0</v>
      </c>
      <c r="K48" s="132">
        <f>'7-Export SMIS A NU SE ANEXA!'!Z37</f>
        <v>0</v>
      </c>
      <c r="L48" s="132">
        <f t="shared" si="2"/>
        <v>0</v>
      </c>
      <c r="M48" s="323">
        <f>'7-Export SMIS A NU SE ANEXA!'!G37</f>
        <v>0</v>
      </c>
      <c r="N48" s="324"/>
    </row>
    <row r="49" spans="1:14" ht="13.2" customHeight="1" x14ac:dyDescent="0.3">
      <c r="A49" s="82">
        <v>37</v>
      </c>
      <c r="B49" s="81">
        <f>'7-Export SMIS A NU SE ANEXA!'!H38</f>
        <v>0</v>
      </c>
      <c r="C49" s="82">
        <f>'7-Export SMIS A NU SE ANEXA!'!J38</f>
        <v>0</v>
      </c>
      <c r="D49" s="132">
        <f t="shared" si="0"/>
        <v>0</v>
      </c>
      <c r="E49" s="132">
        <f>'7-Export SMIS A NU SE ANEXA!'!AK38</f>
        <v>0</v>
      </c>
      <c r="F49" s="132">
        <f>'7-Export SMIS A NU SE ANEXA!'!AN38</f>
        <v>0</v>
      </c>
      <c r="G49" s="132">
        <f>'7-Export SMIS A NU SE ANEXA!'!AE38</f>
        <v>0</v>
      </c>
      <c r="H49" s="132">
        <f t="shared" si="1"/>
        <v>0</v>
      </c>
      <c r="I49" s="132">
        <f>'7-Export SMIS A NU SE ANEXA!'!T38</f>
        <v>0</v>
      </c>
      <c r="J49" s="132">
        <f>'7-Export SMIS A NU SE ANEXA!'!Y38</f>
        <v>0</v>
      </c>
      <c r="K49" s="132">
        <f>'7-Export SMIS A NU SE ANEXA!'!Z38</f>
        <v>0</v>
      </c>
      <c r="L49" s="132">
        <f t="shared" si="2"/>
        <v>0</v>
      </c>
      <c r="M49" s="323">
        <f>'7-Export SMIS A NU SE ANEXA!'!G38</f>
        <v>0</v>
      </c>
      <c r="N49" s="324"/>
    </row>
    <row r="50" spans="1:14" ht="13.2" customHeight="1" x14ac:dyDescent="0.3">
      <c r="A50" s="82">
        <v>38</v>
      </c>
      <c r="B50" s="81">
        <f>'7-Export SMIS A NU SE ANEXA!'!H39</f>
        <v>0</v>
      </c>
      <c r="C50" s="82">
        <f>'7-Export SMIS A NU SE ANEXA!'!J39</f>
        <v>0</v>
      </c>
      <c r="D50" s="132">
        <f t="shared" si="0"/>
        <v>0</v>
      </c>
      <c r="E50" s="132">
        <f>'7-Export SMIS A NU SE ANEXA!'!AK39</f>
        <v>0</v>
      </c>
      <c r="F50" s="132">
        <f>'7-Export SMIS A NU SE ANEXA!'!AN39</f>
        <v>0</v>
      </c>
      <c r="G50" s="132">
        <f>'7-Export SMIS A NU SE ANEXA!'!AE39</f>
        <v>0</v>
      </c>
      <c r="H50" s="132">
        <f t="shared" si="1"/>
        <v>0</v>
      </c>
      <c r="I50" s="132">
        <f>'7-Export SMIS A NU SE ANEXA!'!T39</f>
        <v>0</v>
      </c>
      <c r="J50" s="132">
        <f>'7-Export SMIS A NU SE ANEXA!'!Y39</f>
        <v>0</v>
      </c>
      <c r="K50" s="132">
        <f>'7-Export SMIS A NU SE ANEXA!'!Z39</f>
        <v>0</v>
      </c>
      <c r="L50" s="132">
        <f t="shared" si="2"/>
        <v>0</v>
      </c>
      <c r="M50" s="323">
        <f>'7-Export SMIS A NU SE ANEXA!'!G39</f>
        <v>0</v>
      </c>
      <c r="N50" s="324"/>
    </row>
    <row r="51" spans="1:14" ht="13.2" customHeight="1" x14ac:dyDescent="0.3">
      <c r="A51" s="82">
        <v>39</v>
      </c>
      <c r="B51" s="81">
        <f>'7-Export SMIS A NU SE ANEXA!'!H40</f>
        <v>0</v>
      </c>
      <c r="C51" s="82">
        <f>'7-Export SMIS A NU SE ANEXA!'!J40</f>
        <v>0</v>
      </c>
      <c r="D51" s="132">
        <f t="shared" si="0"/>
        <v>0</v>
      </c>
      <c r="E51" s="132">
        <f>'7-Export SMIS A NU SE ANEXA!'!AK40</f>
        <v>0</v>
      </c>
      <c r="F51" s="132">
        <f>'7-Export SMIS A NU SE ANEXA!'!AN40</f>
        <v>0</v>
      </c>
      <c r="G51" s="132">
        <f>'7-Export SMIS A NU SE ANEXA!'!AE40</f>
        <v>0</v>
      </c>
      <c r="H51" s="132">
        <f t="shared" si="1"/>
        <v>0</v>
      </c>
      <c r="I51" s="132">
        <f>'7-Export SMIS A NU SE ANEXA!'!T40</f>
        <v>0</v>
      </c>
      <c r="J51" s="132">
        <f>'7-Export SMIS A NU SE ANEXA!'!Y40</f>
        <v>0</v>
      </c>
      <c r="K51" s="132">
        <f>'7-Export SMIS A NU SE ANEXA!'!Z40</f>
        <v>0</v>
      </c>
      <c r="L51" s="132">
        <f t="shared" si="2"/>
        <v>0</v>
      </c>
      <c r="M51" s="323">
        <f>'7-Export SMIS A NU SE ANEXA!'!G40</f>
        <v>0</v>
      </c>
      <c r="N51" s="324"/>
    </row>
    <row r="52" spans="1:14" ht="13.2" customHeight="1" x14ac:dyDescent="0.3">
      <c r="A52" s="82">
        <v>40</v>
      </c>
      <c r="B52" s="81">
        <f>'7-Export SMIS A NU SE ANEXA!'!H41</f>
        <v>0</v>
      </c>
      <c r="C52" s="82">
        <f>'7-Export SMIS A NU SE ANEXA!'!J41</f>
        <v>0</v>
      </c>
      <c r="D52" s="132">
        <f t="shared" si="0"/>
        <v>0</v>
      </c>
      <c r="E52" s="132">
        <f>'7-Export SMIS A NU SE ANEXA!'!AK41</f>
        <v>0</v>
      </c>
      <c r="F52" s="132">
        <f>'7-Export SMIS A NU SE ANEXA!'!AN41</f>
        <v>0</v>
      </c>
      <c r="G52" s="132">
        <f>'7-Export SMIS A NU SE ANEXA!'!AE41</f>
        <v>0</v>
      </c>
      <c r="H52" s="132">
        <f t="shared" si="1"/>
        <v>0</v>
      </c>
      <c r="I52" s="132">
        <f>'7-Export SMIS A NU SE ANEXA!'!T41</f>
        <v>0</v>
      </c>
      <c r="J52" s="132">
        <f>'7-Export SMIS A NU SE ANEXA!'!Y41</f>
        <v>0</v>
      </c>
      <c r="K52" s="132">
        <f>'7-Export SMIS A NU SE ANEXA!'!Z41</f>
        <v>0</v>
      </c>
      <c r="L52" s="132">
        <f t="shared" si="2"/>
        <v>0</v>
      </c>
      <c r="M52" s="323">
        <f>'7-Export SMIS A NU SE ANEXA!'!G41</f>
        <v>0</v>
      </c>
      <c r="N52" s="324"/>
    </row>
    <row r="53" spans="1:14" ht="13.2" customHeight="1" x14ac:dyDescent="0.3">
      <c r="A53" s="468" t="s">
        <v>14</v>
      </c>
      <c r="B53" s="469"/>
      <c r="C53" s="470"/>
      <c r="D53" s="211">
        <f>SUM(D13:D52)</f>
        <v>0</v>
      </c>
      <c r="E53" s="211">
        <f t="shared" ref="E53:K53" si="3">SUM(E13:E52)</f>
        <v>0</v>
      </c>
      <c r="F53" s="211">
        <f t="shared" si="3"/>
        <v>0</v>
      </c>
      <c r="G53" s="211">
        <f t="shared" si="3"/>
        <v>0</v>
      </c>
      <c r="H53" s="211">
        <f t="shared" si="3"/>
        <v>0</v>
      </c>
      <c r="I53" s="211">
        <f t="shared" si="3"/>
        <v>0</v>
      </c>
      <c r="J53" s="211">
        <f t="shared" si="3"/>
        <v>0</v>
      </c>
      <c r="K53" s="211">
        <f t="shared" si="3"/>
        <v>0</v>
      </c>
      <c r="L53" s="211">
        <f>SUM(L13:L52)</f>
        <v>0</v>
      </c>
    </row>
    <row r="54" spans="1:14" ht="13.2" hidden="1" customHeight="1" x14ac:dyDescent="0.3">
      <c r="A54" s="459" t="s">
        <v>24</v>
      </c>
      <c r="B54" s="459"/>
      <c r="C54" s="459"/>
      <c r="D54" s="212" t="str">
        <f>IF(D53='3- Bugetul proiectului'!C83,"OK","ERROR")</f>
        <v>OK</v>
      </c>
      <c r="E54" s="471" t="str">
        <f>IF(E53+F53=ROUND('3- Bugetul proiectului'!C84,2),"OK","ERROR")</f>
        <v>OK</v>
      </c>
      <c r="F54" s="471" t="str">
        <f t="shared" ref="F54" si="4">IF(F53=F55,"OK","ERROR")</f>
        <v>OK</v>
      </c>
      <c r="G54" s="212" t="str">
        <f>IF(G53=ROUND('3- Bugetul proiectului'!C86,2),"OK","ERROR")</f>
        <v>OK</v>
      </c>
      <c r="H54" s="212" t="str">
        <f>IF(H53=ROUND('3- Bugetul proiectului'!D73+'3- Bugetul proiectului'!G73,2),"OK","ERROR")</f>
        <v>OK</v>
      </c>
      <c r="I54" s="212" t="str">
        <f>IF(I53=ROUND('3- Bugetul proiectului'!D74,2),"OK","ERROR")</f>
        <v>OK</v>
      </c>
      <c r="J54" s="212" t="str">
        <f>IF(J53=ROUND('3- Bugetul proiectului'!G74,2),"OK","ERROR")</f>
        <v>OK</v>
      </c>
      <c r="K54" s="212" t="str">
        <f>IF(K53=ROUND('3- Bugetul proiectului'!H74,2),"OK","ERROR")</f>
        <v>OK</v>
      </c>
      <c r="L54" s="212" t="str">
        <f>IF(L53=ROUND('3- Bugetul proiectului'!I74,2),"OK","ERROR")</f>
        <v>OK</v>
      </c>
    </row>
    <row r="55" spans="1:14" ht="13.2" customHeight="1" x14ac:dyDescent="0.3">
      <c r="A55" s="459" t="s">
        <v>577</v>
      </c>
      <c r="B55" s="459"/>
      <c r="C55" s="459"/>
      <c r="D55" s="259">
        <f>'3- Bugetul proiectului'!C83</f>
        <v>0</v>
      </c>
      <c r="E55" s="460">
        <f>'3- Bugetul proiectului'!C84</f>
        <v>0</v>
      </c>
      <c r="F55" s="460"/>
      <c r="G55" s="259">
        <f>'3- Bugetul proiectului'!C85-'3- Bugetul proiectului'!C87</f>
        <v>0</v>
      </c>
      <c r="H55" s="259">
        <f>'3- Bugetul proiectului'!D74+'3- Bugetul proiectului'!G74</f>
        <v>0</v>
      </c>
      <c r="I55" s="259">
        <f>'3- Bugetul proiectului'!D74</f>
        <v>0</v>
      </c>
      <c r="J55" s="259">
        <f>'3- Bugetul proiectului'!G74</f>
        <v>0</v>
      </c>
      <c r="K55" s="259">
        <f>'3- Bugetul proiectului'!H74</f>
        <v>0</v>
      </c>
      <c r="L55" s="259">
        <f>'3- Bugetul proiectului'!I74</f>
        <v>0</v>
      </c>
    </row>
    <row r="56" spans="1:14" ht="13.2" customHeight="1" x14ac:dyDescent="0.3">
      <c r="A56" s="459" t="s">
        <v>24</v>
      </c>
      <c r="B56" s="459"/>
      <c r="C56" s="459"/>
      <c r="D56" s="260">
        <f>D53-D55</f>
        <v>0</v>
      </c>
      <c r="E56" s="472">
        <f>E53+F53-E55</f>
        <v>0</v>
      </c>
      <c r="F56" s="473"/>
      <c r="G56" s="260">
        <f t="shared" ref="G56:L56" si="5">G53-G55</f>
        <v>0</v>
      </c>
      <c r="H56" s="260">
        <f t="shared" si="5"/>
        <v>0</v>
      </c>
      <c r="I56" s="260">
        <f t="shared" si="5"/>
        <v>0</v>
      </c>
      <c r="J56" s="260">
        <f t="shared" si="5"/>
        <v>0</v>
      </c>
      <c r="K56" s="260">
        <f t="shared" si="5"/>
        <v>0</v>
      </c>
      <c r="L56" s="260">
        <f t="shared" si="5"/>
        <v>0</v>
      </c>
    </row>
    <row r="57" spans="1:14" ht="13.2" customHeight="1" x14ac:dyDescent="0.3">
      <c r="D57" s="133"/>
      <c r="F57" s="133"/>
    </row>
    <row r="58" spans="1:14" ht="13.2" customHeight="1" x14ac:dyDescent="0.3">
      <c r="D58" s="133"/>
    </row>
    <row r="59" spans="1:14" ht="13.2" customHeight="1" x14ac:dyDescent="0.3">
      <c r="D59" s="133"/>
    </row>
    <row r="60" spans="1:14" ht="13.2" customHeight="1" x14ac:dyDescent="0.3">
      <c r="D60" s="133"/>
    </row>
    <row r="61" spans="1:14" ht="13.2" customHeight="1" x14ac:dyDescent="0.3">
      <c r="D61" s="134"/>
      <c r="E61" s="133"/>
    </row>
  </sheetData>
  <sheetProtection algorithmName="SHA-512" hashValue="mnyd+6guX4oNTkdexSYoyKDoTCpTRM2hDNZGp4dnDvdnb3R0jNACxHnjnfv9ywZ3VSKZMhxu4IvQ+G/Ksy1ywA==" saltValue="k68+amBQWbOINR485SvIfA==" spinCount="100000" sheet="1" formatColumns="0" formatRows="0"/>
  <mergeCells count="22">
    <mergeCell ref="A56:C56"/>
    <mergeCell ref="B6:L6"/>
    <mergeCell ref="B1:L1"/>
    <mergeCell ref="B2:L2"/>
    <mergeCell ref="B3:L3"/>
    <mergeCell ref="B4:L4"/>
    <mergeCell ref="B5:L5"/>
    <mergeCell ref="A53:C53"/>
    <mergeCell ref="E54:F54"/>
    <mergeCell ref="E56:F56"/>
    <mergeCell ref="A54:C54"/>
    <mergeCell ref="E55:F55"/>
    <mergeCell ref="A55:C55"/>
    <mergeCell ref="C7:L7"/>
    <mergeCell ref="C8:D8"/>
    <mergeCell ref="A10:A11"/>
    <mergeCell ref="B10:B11"/>
    <mergeCell ref="C10:C11"/>
    <mergeCell ref="D10:G10"/>
    <mergeCell ref="H10:J10"/>
    <mergeCell ref="K10:K11"/>
    <mergeCell ref="L10:L11"/>
  </mergeCells>
  <conditionalFormatting sqref="D54:E54 G54:L54">
    <cfRule type="cellIs" dxfId="0" priority="1" operator="equal">
      <formula>"error"</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2"/>
  <sheetViews>
    <sheetView topLeftCell="A43" zoomScale="82" zoomScaleNormal="82" workbookViewId="0">
      <selection activeCell="U46" sqref="U46"/>
    </sheetView>
  </sheetViews>
  <sheetFormatPr defaultColWidth="8.88671875" defaultRowHeight="12" x14ac:dyDescent="0.25"/>
  <cols>
    <col min="1" max="2" width="3.88671875" style="1" customWidth="1"/>
    <col min="3" max="3" width="23" style="1" customWidth="1"/>
    <col min="4" max="4" width="13.44140625" style="1" customWidth="1"/>
    <col min="5" max="5" width="10.44140625" style="1" customWidth="1"/>
    <col min="6" max="10" width="8.88671875" style="1"/>
    <col min="11" max="11" width="11.33203125" style="1" customWidth="1"/>
    <col min="12" max="12" width="8.33203125" style="1" customWidth="1"/>
    <col min="13" max="13" width="10.6640625" style="1" customWidth="1"/>
    <col min="14" max="16384" width="8.88671875" style="1"/>
  </cols>
  <sheetData>
    <row r="1" spans="1:13" s="49" customFormat="1" x14ac:dyDescent="0.25"/>
    <row r="2" spans="1:13" s="49" customFormat="1" x14ac:dyDescent="0.25"/>
    <row r="3" spans="1:13" s="60" customFormat="1" ht="12.6" x14ac:dyDescent="0.25">
      <c r="A3" s="58"/>
      <c r="B3" s="59" t="s">
        <v>269</v>
      </c>
    </row>
    <row r="4" spans="1:13" s="60" customFormat="1" ht="12.6" x14ac:dyDescent="0.25"/>
    <row r="5" spans="1:13" s="60" customFormat="1" ht="26.4" customHeight="1" x14ac:dyDescent="0.25">
      <c r="B5" s="355" t="s">
        <v>656</v>
      </c>
      <c r="C5" s="355"/>
      <c r="D5" s="261"/>
    </row>
    <row r="6" spans="1:13" s="49" customFormat="1" ht="23.4" customHeight="1" x14ac:dyDescent="0.25">
      <c r="B6" s="51" t="s">
        <v>154</v>
      </c>
      <c r="C6" s="51"/>
      <c r="D6" s="52">
        <v>8.0500000000000002E-2</v>
      </c>
      <c r="F6" s="2" t="s">
        <v>155</v>
      </c>
      <c r="G6" s="2"/>
      <c r="H6" s="273">
        <v>4.9767999999999999</v>
      </c>
      <c r="I6" s="53"/>
    </row>
    <row r="7" spans="1:13" s="49" customFormat="1" ht="28.2" customHeight="1" x14ac:dyDescent="0.25">
      <c r="A7" s="340" t="s">
        <v>153</v>
      </c>
      <c r="B7" s="340"/>
      <c r="C7" s="340"/>
      <c r="D7" s="340"/>
      <c r="E7" s="340"/>
      <c r="F7" s="340"/>
      <c r="G7" s="340"/>
      <c r="H7" s="340"/>
      <c r="I7" s="340"/>
      <c r="J7" s="340"/>
      <c r="K7" s="340"/>
      <c r="L7" s="340"/>
      <c r="M7" s="340"/>
    </row>
    <row r="8" spans="1:13" ht="9" customHeight="1" x14ac:dyDescent="0.25">
      <c r="A8" s="49"/>
      <c r="B8" s="54"/>
      <c r="C8" s="49"/>
      <c r="D8" s="49"/>
      <c r="E8" s="49"/>
      <c r="F8" s="49"/>
      <c r="G8" s="49"/>
      <c r="H8" s="9"/>
      <c r="I8" s="9"/>
      <c r="K8" s="9"/>
      <c r="L8" s="9"/>
      <c r="M8" s="9"/>
    </row>
    <row r="9" spans="1:13" ht="25.8" customHeight="1" x14ac:dyDescent="0.25">
      <c r="C9" s="345" t="s">
        <v>277</v>
      </c>
      <c r="D9" s="345"/>
      <c r="E9" s="345"/>
      <c r="F9" s="345"/>
      <c r="G9" s="345"/>
      <c r="H9" s="346"/>
      <c r="I9" s="347" t="s">
        <v>276</v>
      </c>
      <c r="J9" s="348"/>
      <c r="K9" s="343" t="s">
        <v>65</v>
      </c>
      <c r="L9" s="343"/>
    </row>
    <row r="10" spans="1:13" ht="37.200000000000003" customHeight="1" x14ac:dyDescent="0.25">
      <c r="B10" s="75"/>
      <c r="C10" s="345"/>
      <c r="D10" s="345"/>
      <c r="E10" s="345"/>
      <c r="F10" s="345"/>
      <c r="G10" s="345"/>
      <c r="H10" s="346"/>
      <c r="I10" s="349"/>
      <c r="J10" s="350"/>
      <c r="K10" s="343" t="s">
        <v>42</v>
      </c>
      <c r="L10" s="343"/>
    </row>
    <row r="11" spans="1:13" ht="40.200000000000003" hidden="1" customHeight="1" x14ac:dyDescent="0.25">
      <c r="B11" s="55"/>
      <c r="C11" s="341"/>
      <c r="D11" s="65"/>
      <c r="E11" s="66"/>
      <c r="F11" s="67"/>
      <c r="G11" s="9"/>
      <c r="I11" s="344" t="s">
        <v>69</v>
      </c>
      <c r="J11" s="344"/>
      <c r="K11" s="343" t="s">
        <v>42</v>
      </c>
      <c r="L11" s="343"/>
    </row>
    <row r="12" spans="1:13" ht="40.200000000000003" hidden="1" customHeight="1" x14ac:dyDescent="0.25">
      <c r="C12" s="342"/>
      <c r="D12" s="63"/>
      <c r="E12" s="47"/>
      <c r="F12" s="69"/>
      <c r="G12" s="9"/>
      <c r="I12" s="344" t="s">
        <v>80</v>
      </c>
      <c r="J12" s="344"/>
      <c r="K12" s="343" t="s">
        <v>67</v>
      </c>
      <c r="L12" s="343"/>
    </row>
    <row r="13" spans="1:13" ht="30" hidden="1" customHeight="1" x14ac:dyDescent="0.25">
      <c r="C13" s="68"/>
      <c r="D13" s="64"/>
      <c r="E13" s="48"/>
      <c r="F13" s="70"/>
      <c r="G13" s="9"/>
    </row>
    <row r="14" spans="1:13" ht="30" hidden="1" customHeight="1" x14ac:dyDescent="0.25">
      <c r="C14" s="68"/>
      <c r="D14" s="64"/>
      <c r="E14" s="48"/>
      <c r="F14" s="70"/>
      <c r="G14" s="9"/>
    </row>
    <row r="15" spans="1:13" ht="30" hidden="1" customHeight="1" thickBot="1" x14ac:dyDescent="0.3">
      <c r="C15" s="71"/>
      <c r="D15" s="72"/>
      <c r="E15" s="73"/>
      <c r="F15" s="74"/>
      <c r="G15" s="9"/>
    </row>
    <row r="16" spans="1:13" ht="22.2" customHeight="1" x14ac:dyDescent="0.25">
      <c r="C16" s="47"/>
      <c r="D16" s="48"/>
      <c r="E16" s="48"/>
      <c r="F16" s="48"/>
      <c r="G16" s="9"/>
    </row>
    <row r="17" spans="1:13" s="60" customFormat="1" ht="15.6" customHeight="1" x14ac:dyDescent="0.25">
      <c r="A17" s="357" t="s">
        <v>270</v>
      </c>
      <c r="B17" s="357"/>
      <c r="C17" s="357"/>
      <c r="D17" s="357"/>
      <c r="E17" s="357"/>
      <c r="F17" s="357"/>
      <c r="G17" s="357"/>
      <c r="H17" s="357"/>
      <c r="I17" s="357"/>
      <c r="J17" s="357"/>
      <c r="K17" s="357"/>
      <c r="L17" s="357"/>
      <c r="M17" s="357"/>
    </row>
    <row r="18" spans="1:13" s="60" customFormat="1" ht="22.8" customHeight="1" x14ac:dyDescent="0.25">
      <c r="A18" s="357" t="s">
        <v>82</v>
      </c>
      <c r="B18" s="357"/>
      <c r="C18" s="357"/>
      <c r="D18" s="357"/>
      <c r="E18" s="357"/>
      <c r="F18" s="357"/>
      <c r="G18" s="357"/>
      <c r="H18" s="357"/>
      <c r="I18" s="357"/>
      <c r="J18" s="357"/>
      <c r="K18" s="357"/>
      <c r="L18" s="357"/>
      <c r="M18" s="357"/>
    </row>
    <row r="19" spans="1:13" s="60" customFormat="1" ht="30" customHeight="1" x14ac:dyDescent="0.25">
      <c r="A19" s="359" t="s">
        <v>83</v>
      </c>
      <c r="B19" s="359"/>
      <c r="C19" s="359"/>
      <c r="D19" s="359"/>
      <c r="E19" s="359"/>
      <c r="F19" s="359"/>
      <c r="G19" s="359"/>
      <c r="H19" s="359"/>
      <c r="I19" s="359"/>
      <c r="J19" s="359"/>
      <c r="K19" s="359"/>
      <c r="L19" s="359"/>
      <c r="M19" s="359"/>
    </row>
    <row r="20" spans="1:13" s="60" customFormat="1" ht="12.6" x14ac:dyDescent="0.25">
      <c r="A20" s="61"/>
      <c r="B20" s="62"/>
      <c r="C20" s="62"/>
      <c r="D20" s="62"/>
      <c r="E20" s="62"/>
      <c r="F20" s="62"/>
      <c r="G20" s="62"/>
      <c r="H20" s="62"/>
      <c r="I20" s="62"/>
      <c r="J20" s="62"/>
      <c r="K20" s="62"/>
      <c r="L20" s="62"/>
      <c r="M20" s="62"/>
    </row>
    <row r="21" spans="1:13" s="2" customFormat="1" ht="31.8" customHeight="1" x14ac:dyDescent="0.25">
      <c r="A21" s="337" t="s">
        <v>551</v>
      </c>
      <c r="B21" s="337"/>
      <c r="C21" s="337"/>
      <c r="D21" s="337"/>
      <c r="E21" s="337"/>
      <c r="F21" s="337"/>
      <c r="G21" s="337"/>
      <c r="H21" s="337"/>
      <c r="I21" s="337"/>
      <c r="J21" s="337"/>
      <c r="K21" s="337"/>
      <c r="L21" s="337"/>
      <c r="M21" s="337"/>
    </row>
    <row r="22" spans="1:13" s="2" customFormat="1" ht="42.75" customHeight="1" x14ac:dyDescent="0.25">
      <c r="A22" s="338" t="s">
        <v>691</v>
      </c>
      <c r="B22" s="338"/>
      <c r="C22" s="338"/>
      <c r="D22" s="338"/>
      <c r="E22" s="338"/>
      <c r="F22" s="338"/>
      <c r="G22" s="338"/>
      <c r="H22" s="338"/>
      <c r="I22" s="338"/>
      <c r="J22" s="338"/>
      <c r="K22" s="338"/>
      <c r="L22" s="338"/>
      <c r="M22" s="338"/>
    </row>
    <row r="23" spans="1:13" s="56" customFormat="1" ht="18" customHeight="1" x14ac:dyDescent="0.25">
      <c r="A23" s="358" t="s">
        <v>559</v>
      </c>
      <c r="B23" s="358"/>
      <c r="C23" s="358"/>
      <c r="D23" s="358"/>
      <c r="E23" s="358"/>
      <c r="F23" s="358"/>
      <c r="G23" s="358"/>
      <c r="H23" s="358"/>
      <c r="I23" s="358"/>
      <c r="J23" s="358"/>
      <c r="K23" s="358"/>
      <c r="L23" s="358"/>
      <c r="M23" s="358"/>
    </row>
    <row r="24" spans="1:13" s="49" customFormat="1" ht="25.8" customHeight="1" x14ac:dyDescent="0.25">
      <c r="A24" s="360" t="s">
        <v>84</v>
      </c>
      <c r="B24" s="360"/>
      <c r="C24" s="360"/>
      <c r="D24" s="360"/>
      <c r="E24" s="360"/>
      <c r="F24" s="360"/>
      <c r="G24" s="360"/>
      <c r="H24" s="360"/>
      <c r="I24" s="360"/>
      <c r="J24" s="360"/>
      <c r="K24" s="360"/>
      <c r="L24" s="360"/>
      <c r="M24" s="360"/>
    </row>
    <row r="25" spans="1:13" ht="34.200000000000003" customHeight="1" x14ac:dyDescent="0.25">
      <c r="A25" s="339" t="s">
        <v>659</v>
      </c>
      <c r="B25" s="339"/>
      <c r="C25" s="339"/>
      <c r="D25" s="339"/>
      <c r="E25" s="339"/>
      <c r="F25" s="339"/>
      <c r="G25" s="339"/>
      <c r="H25" s="339"/>
      <c r="I25" s="339"/>
      <c r="J25" s="339"/>
      <c r="K25" s="339"/>
      <c r="L25" s="339"/>
      <c r="M25" s="339"/>
    </row>
    <row r="26" spans="1:13" ht="22.2" customHeight="1" x14ac:dyDescent="0.25">
      <c r="A26" s="339" t="s">
        <v>677</v>
      </c>
      <c r="B26" s="339"/>
      <c r="C26" s="339"/>
      <c r="D26" s="339"/>
      <c r="E26" s="339"/>
      <c r="F26" s="339"/>
      <c r="G26" s="339"/>
      <c r="H26" s="339"/>
      <c r="I26" s="339"/>
      <c r="J26" s="339"/>
      <c r="K26" s="339"/>
      <c r="L26" s="339"/>
      <c r="M26" s="339"/>
    </row>
    <row r="27" spans="1:13" ht="22.8" customHeight="1" x14ac:dyDescent="0.25">
      <c r="A27" s="356" t="s">
        <v>661</v>
      </c>
      <c r="B27" s="356"/>
      <c r="C27" s="356"/>
      <c r="D27" s="356"/>
      <c r="E27" s="356"/>
      <c r="F27" s="356"/>
      <c r="G27" s="356"/>
      <c r="H27" s="356"/>
      <c r="I27" s="356"/>
      <c r="J27" s="356"/>
      <c r="K27" s="356"/>
      <c r="L27" s="356"/>
      <c r="M27" s="356"/>
    </row>
    <row r="28" spans="1:13" ht="21.6" customHeight="1" x14ac:dyDescent="0.25">
      <c r="A28" s="356" t="s">
        <v>662</v>
      </c>
      <c r="B28" s="356"/>
      <c r="C28" s="356"/>
      <c r="D28" s="356"/>
      <c r="E28" s="356"/>
      <c r="F28" s="356"/>
      <c r="G28" s="356"/>
      <c r="H28" s="356"/>
      <c r="I28" s="356"/>
      <c r="J28" s="356"/>
      <c r="K28" s="356"/>
      <c r="L28" s="356"/>
      <c r="M28" s="356"/>
    </row>
    <row r="29" spans="1:13" ht="33.6" customHeight="1" x14ac:dyDescent="0.25">
      <c r="A29" s="339" t="s">
        <v>678</v>
      </c>
      <c r="B29" s="339"/>
      <c r="C29" s="339"/>
      <c r="D29" s="339"/>
      <c r="E29" s="339"/>
      <c r="F29" s="339"/>
      <c r="G29" s="339"/>
      <c r="H29" s="339"/>
      <c r="I29" s="339"/>
      <c r="J29" s="339"/>
      <c r="K29" s="339"/>
      <c r="L29" s="339"/>
      <c r="M29" s="339"/>
    </row>
    <row r="30" spans="1:13" ht="20.399999999999999" customHeight="1" x14ac:dyDescent="0.25">
      <c r="A30" s="339" t="s">
        <v>692</v>
      </c>
      <c r="B30" s="339"/>
      <c r="C30" s="339"/>
      <c r="D30" s="339"/>
      <c r="E30" s="339"/>
      <c r="F30" s="339"/>
      <c r="G30" s="339"/>
      <c r="H30" s="339"/>
      <c r="I30" s="339"/>
      <c r="J30" s="339"/>
      <c r="K30" s="339"/>
      <c r="L30" s="339"/>
      <c r="M30" s="339"/>
    </row>
    <row r="31" spans="1:13" ht="19.95" customHeight="1" x14ac:dyDescent="0.25">
      <c r="A31" s="358" t="s">
        <v>566</v>
      </c>
      <c r="B31" s="358"/>
      <c r="C31" s="358"/>
      <c r="D31" s="358"/>
      <c r="E31" s="358"/>
      <c r="F31" s="358"/>
      <c r="G31" s="358"/>
      <c r="H31" s="358"/>
      <c r="I31" s="358"/>
      <c r="J31" s="358"/>
      <c r="K31" s="358"/>
      <c r="L31" s="358"/>
      <c r="M31" s="358"/>
    </row>
    <row r="32" spans="1:13" ht="35.4" customHeight="1" x14ac:dyDescent="0.25">
      <c r="A32" s="352" t="s">
        <v>679</v>
      </c>
      <c r="B32" s="352"/>
      <c r="C32" s="352"/>
      <c r="D32" s="352"/>
      <c r="E32" s="352"/>
      <c r="F32" s="352"/>
      <c r="G32" s="352"/>
      <c r="H32" s="352"/>
      <c r="I32" s="352"/>
      <c r="J32" s="352"/>
      <c r="K32" s="352"/>
      <c r="L32" s="352"/>
      <c r="M32" s="352"/>
    </row>
    <row r="33" spans="1:13" ht="66.599999999999994" customHeight="1" x14ac:dyDescent="0.25">
      <c r="A33" s="352" t="s">
        <v>563</v>
      </c>
      <c r="B33" s="352"/>
      <c r="C33" s="352"/>
      <c r="D33" s="352"/>
      <c r="E33" s="352"/>
      <c r="F33" s="352"/>
      <c r="G33" s="352"/>
      <c r="H33" s="352"/>
      <c r="I33" s="352"/>
      <c r="J33" s="352"/>
      <c r="K33" s="352"/>
      <c r="L33" s="352"/>
      <c r="M33" s="352"/>
    </row>
    <row r="34" spans="1:13" ht="19.95" customHeight="1" x14ac:dyDescent="0.25">
      <c r="A34" s="358" t="s">
        <v>680</v>
      </c>
      <c r="B34" s="358"/>
      <c r="C34" s="358"/>
      <c r="D34" s="358"/>
      <c r="E34" s="358"/>
      <c r="F34" s="358"/>
      <c r="G34" s="358"/>
      <c r="H34" s="358"/>
      <c r="I34" s="358"/>
      <c r="J34" s="358"/>
      <c r="K34" s="358"/>
      <c r="L34" s="358"/>
      <c r="M34" s="358"/>
    </row>
    <row r="35" spans="1:13" ht="45.6" customHeight="1" x14ac:dyDescent="0.25">
      <c r="A35" s="352" t="s">
        <v>682</v>
      </c>
      <c r="B35" s="352"/>
      <c r="C35" s="352"/>
      <c r="D35" s="352"/>
      <c r="E35" s="352"/>
      <c r="F35" s="352"/>
      <c r="G35" s="352"/>
      <c r="H35" s="352"/>
      <c r="I35" s="352"/>
      <c r="J35" s="352"/>
      <c r="K35" s="352"/>
      <c r="L35" s="352"/>
      <c r="M35" s="352"/>
    </row>
    <row r="36" spans="1:13" ht="45.6" customHeight="1" x14ac:dyDescent="0.25">
      <c r="A36" s="352" t="s">
        <v>683</v>
      </c>
      <c r="B36" s="352"/>
      <c r="C36" s="352"/>
      <c r="D36" s="352"/>
      <c r="E36" s="352"/>
      <c r="F36" s="352"/>
      <c r="G36" s="352"/>
      <c r="H36" s="352"/>
      <c r="I36" s="352"/>
      <c r="J36" s="352"/>
      <c r="K36" s="352"/>
      <c r="L36" s="352"/>
      <c r="M36" s="352"/>
    </row>
    <row r="37" spans="1:13" ht="35.4" customHeight="1" x14ac:dyDescent="0.25">
      <c r="A37" s="352" t="s">
        <v>684</v>
      </c>
      <c r="B37" s="352"/>
      <c r="C37" s="352"/>
      <c r="D37" s="352"/>
      <c r="E37" s="352"/>
      <c r="F37" s="352"/>
      <c r="G37" s="352"/>
      <c r="H37" s="352"/>
      <c r="I37" s="352"/>
      <c r="J37" s="352"/>
      <c r="K37" s="352"/>
      <c r="L37" s="352"/>
      <c r="M37" s="352"/>
    </row>
    <row r="38" spans="1:13" x14ac:dyDescent="0.25">
      <c r="A38" s="358" t="s">
        <v>565</v>
      </c>
      <c r="B38" s="358"/>
      <c r="C38" s="358"/>
      <c r="D38" s="358"/>
      <c r="E38" s="358"/>
      <c r="F38" s="358"/>
      <c r="G38" s="358"/>
      <c r="H38" s="358"/>
      <c r="I38" s="358"/>
      <c r="J38" s="358"/>
      <c r="K38" s="358"/>
      <c r="L38" s="358"/>
      <c r="M38" s="358"/>
    </row>
    <row r="39" spans="1:13" x14ac:dyDescent="0.25">
      <c r="A39" s="57"/>
      <c r="B39" s="57"/>
      <c r="C39" s="57"/>
      <c r="D39" s="57"/>
      <c r="E39" s="57"/>
      <c r="F39" s="57"/>
      <c r="G39" s="57"/>
      <c r="H39" s="57"/>
      <c r="I39" s="57"/>
      <c r="J39" s="57"/>
      <c r="K39" s="57"/>
      <c r="L39" s="57"/>
      <c r="M39" s="57"/>
    </row>
    <row r="40" spans="1:13" ht="23.4" customHeight="1" x14ac:dyDescent="0.25">
      <c r="A40" s="352" t="s">
        <v>301</v>
      </c>
      <c r="B40" s="352"/>
      <c r="C40" s="352"/>
      <c r="D40" s="352"/>
      <c r="E40" s="352"/>
      <c r="F40" s="352"/>
      <c r="G40" s="352"/>
      <c r="H40" s="352"/>
      <c r="I40" s="352"/>
      <c r="J40" s="352"/>
      <c r="K40" s="352"/>
      <c r="L40" s="352"/>
      <c r="M40" s="352"/>
    </row>
    <row r="41" spans="1:13" ht="28.8" customHeight="1" x14ac:dyDescent="0.25">
      <c r="A41" s="352" t="s">
        <v>561</v>
      </c>
      <c r="B41" s="352"/>
      <c r="C41" s="352"/>
      <c r="D41" s="352"/>
      <c r="E41" s="352"/>
      <c r="F41" s="352"/>
      <c r="G41" s="352"/>
      <c r="H41" s="352"/>
      <c r="I41" s="352"/>
      <c r="J41" s="352"/>
      <c r="K41" s="352"/>
      <c r="L41" s="352"/>
      <c r="M41" s="352"/>
    </row>
    <row r="42" spans="1:13" ht="19.2" customHeight="1" x14ac:dyDescent="0.25">
      <c r="A42" s="352" t="s">
        <v>562</v>
      </c>
      <c r="B42" s="352"/>
      <c r="C42" s="352"/>
      <c r="D42" s="352"/>
      <c r="E42" s="352"/>
      <c r="F42" s="352"/>
      <c r="G42" s="352"/>
      <c r="H42" s="352"/>
      <c r="I42" s="352"/>
      <c r="J42" s="352"/>
      <c r="K42" s="352"/>
      <c r="L42" s="352"/>
      <c r="M42" s="352"/>
    </row>
    <row r="43" spans="1:13" ht="21.6" customHeight="1" x14ac:dyDescent="0.25">
      <c r="A43" s="352" t="s">
        <v>298</v>
      </c>
      <c r="B43" s="352"/>
      <c r="C43" s="352"/>
      <c r="D43" s="352"/>
      <c r="E43" s="352"/>
      <c r="F43" s="352"/>
      <c r="G43" s="352"/>
      <c r="H43" s="352"/>
      <c r="I43" s="352"/>
      <c r="J43" s="352"/>
      <c r="K43" s="352"/>
      <c r="L43" s="352"/>
      <c r="M43" s="352"/>
    </row>
    <row r="44" spans="1:13" ht="12.6" x14ac:dyDescent="0.25">
      <c r="A44" s="352" t="s">
        <v>299</v>
      </c>
      <c r="B44" s="352"/>
      <c r="C44" s="352"/>
      <c r="D44" s="352"/>
      <c r="E44" s="352"/>
      <c r="F44" s="352"/>
      <c r="G44" s="352"/>
      <c r="H44" s="352"/>
      <c r="I44" s="352"/>
      <c r="J44" s="352"/>
      <c r="K44" s="352"/>
      <c r="L44" s="352"/>
      <c r="M44" s="352"/>
    </row>
    <row r="45" spans="1:13" ht="12.6" x14ac:dyDescent="0.25">
      <c r="A45" s="204"/>
      <c r="B45" s="204"/>
      <c r="C45" s="204"/>
      <c r="D45" s="204"/>
      <c r="E45" s="204"/>
      <c r="F45" s="204"/>
      <c r="G45" s="204"/>
      <c r="H45" s="204"/>
      <c r="I45" s="204"/>
      <c r="J45" s="204"/>
      <c r="K45" s="204"/>
      <c r="L45" s="204"/>
      <c r="M45" s="204"/>
    </row>
    <row r="46" spans="1:13" ht="63.6" customHeight="1" x14ac:dyDescent="0.25">
      <c r="A46" s="354" t="s">
        <v>693</v>
      </c>
      <c r="B46" s="352"/>
      <c r="C46" s="352"/>
      <c r="D46" s="352"/>
      <c r="E46" s="352"/>
      <c r="F46" s="352"/>
      <c r="G46" s="352"/>
      <c r="H46" s="352"/>
      <c r="I46" s="352"/>
      <c r="J46" s="352"/>
      <c r="K46" s="352"/>
      <c r="L46" s="352"/>
      <c r="M46" s="352"/>
    </row>
    <row r="47" spans="1:13" ht="34.200000000000003" customHeight="1" x14ac:dyDescent="0.25">
      <c r="A47" s="352" t="s">
        <v>300</v>
      </c>
      <c r="B47" s="352"/>
      <c r="C47" s="352"/>
      <c r="D47" s="352"/>
      <c r="E47" s="352"/>
      <c r="F47" s="352"/>
      <c r="G47" s="352"/>
      <c r="H47" s="352"/>
      <c r="I47" s="352"/>
      <c r="J47" s="352"/>
      <c r="K47" s="352"/>
      <c r="L47" s="352"/>
      <c r="M47" s="352"/>
    </row>
    <row r="49" spans="1:13" s="60" customFormat="1" ht="19.95" customHeight="1" x14ac:dyDescent="0.25">
      <c r="A49" s="351" t="s">
        <v>694</v>
      </c>
      <c r="B49" s="351"/>
      <c r="C49" s="351"/>
      <c r="D49" s="351"/>
      <c r="E49" s="351"/>
      <c r="F49" s="351"/>
      <c r="G49" s="351"/>
      <c r="H49" s="351"/>
      <c r="I49" s="351"/>
      <c r="J49" s="351"/>
      <c r="K49" s="351"/>
      <c r="L49" s="351"/>
      <c r="M49" s="351"/>
    </row>
    <row r="50" spans="1:13" s="60" customFormat="1" ht="31.8" customHeight="1" x14ac:dyDescent="0.25">
      <c r="A50" s="353" t="s">
        <v>560</v>
      </c>
      <c r="B50" s="353"/>
      <c r="C50" s="353"/>
      <c r="D50" s="353"/>
      <c r="E50" s="353"/>
      <c r="F50" s="353"/>
      <c r="G50" s="353"/>
      <c r="H50" s="353"/>
      <c r="I50" s="353"/>
      <c r="J50" s="353"/>
      <c r="K50" s="353"/>
      <c r="L50" s="353"/>
      <c r="M50" s="353"/>
    </row>
    <row r="51" spans="1:13" s="60" customFormat="1" ht="12.6" x14ac:dyDescent="0.25"/>
    <row r="52" spans="1:13" s="60" customFormat="1" ht="12.6" customHeight="1" x14ac:dyDescent="0.25">
      <c r="A52" s="351" t="s">
        <v>695</v>
      </c>
      <c r="B52" s="351"/>
      <c r="C52" s="351"/>
      <c r="D52" s="351"/>
      <c r="E52" s="351"/>
      <c r="F52" s="351"/>
      <c r="G52" s="351"/>
      <c r="H52" s="351"/>
      <c r="I52" s="351"/>
      <c r="J52" s="351"/>
      <c r="K52" s="351"/>
      <c r="L52" s="351"/>
      <c r="M52" s="351"/>
    </row>
  </sheetData>
  <sheetProtection algorithmName="SHA-512" hashValue="YqedQHZ+bcxR1s0HaPBphTibihGANzVhqmxCGQhItH5LLiPh1oYr649c8hJvrO6veQ8umnX0btqPIT9FUhMTvQ==" saltValue="u7e/9/s/ioKtqNt0HRHY3g==" spinCount="100000" sheet="1" formatCells="0" formatColumns="0" formatRows="0" insertColumns="0" insertRows="0"/>
  <mergeCells count="42">
    <mergeCell ref="A40:M40"/>
    <mergeCell ref="A41:M41"/>
    <mergeCell ref="A31:M31"/>
    <mergeCell ref="A32:M32"/>
    <mergeCell ref="A33:M33"/>
    <mergeCell ref="B5:C5"/>
    <mergeCell ref="A26:M26"/>
    <mergeCell ref="A27:M27"/>
    <mergeCell ref="A18:M18"/>
    <mergeCell ref="A38:M38"/>
    <mergeCell ref="A25:M25"/>
    <mergeCell ref="A28:M28"/>
    <mergeCell ref="A29:M29"/>
    <mergeCell ref="A34:M34"/>
    <mergeCell ref="A35:M35"/>
    <mergeCell ref="A36:M36"/>
    <mergeCell ref="A37:M37"/>
    <mergeCell ref="A17:M17"/>
    <mergeCell ref="A19:M19"/>
    <mergeCell ref="A24:M24"/>
    <mergeCell ref="A23:M23"/>
    <mergeCell ref="A49:M49"/>
    <mergeCell ref="A52:M52"/>
    <mergeCell ref="A42:M42"/>
    <mergeCell ref="A43:M43"/>
    <mergeCell ref="A44:M44"/>
    <mergeCell ref="A47:M47"/>
    <mergeCell ref="A50:M50"/>
    <mergeCell ref="A46:M46"/>
    <mergeCell ref="A21:M21"/>
    <mergeCell ref="A22:M22"/>
    <mergeCell ref="A30:M30"/>
    <mergeCell ref="A7:M7"/>
    <mergeCell ref="C11:C12"/>
    <mergeCell ref="K9:L9"/>
    <mergeCell ref="K10:L10"/>
    <mergeCell ref="K11:L11"/>
    <mergeCell ref="K12:L12"/>
    <mergeCell ref="I11:J11"/>
    <mergeCell ref="I12:J12"/>
    <mergeCell ref="C9:H10"/>
    <mergeCell ref="I9:J10"/>
  </mergeCells>
  <hyperlinks>
    <hyperlink ref="A7" r:id="rId1" xr:uid="{B540F8E0-29D1-4299-98A5-942737211C3A}"/>
  </hyperlinks>
  <pageMargins left="0.2" right="0.45" top="0.5" bottom="0.5" header="0.05" footer="0.05"/>
  <pageSetup orientation="landscape" horizontalDpi="1200" verticalDpi="1200" r:id="rId2"/>
  <extLst>
    <ext xmlns:x14="http://schemas.microsoft.com/office/spreadsheetml/2009/9/main" uri="{CCE6A557-97BC-4b89-ADB6-D9C93CAAB3DF}">
      <x14:dataValidations xmlns:xm="http://schemas.microsoft.com/office/excel/2006/main" count="1">
        <x14:dataValidation type="list" allowBlank="1" showInputMessage="1" showErrorMessage="1" xr:uid="{ADC97880-B30B-4997-B3BA-74373EB410DF}">
          <x14:formula1>
            <xm:f>Foaie1!$D$3:$D$5</xm:f>
          </x14:formula1>
          <xm:sqref>K20:L20 K10:L16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47"/>
  <sheetViews>
    <sheetView topLeftCell="A123" zoomScaleNormal="100" workbookViewId="0">
      <selection activeCell="B147" sqref="B147:C147"/>
    </sheetView>
  </sheetViews>
  <sheetFormatPr defaultColWidth="8.88671875" defaultRowHeight="12" x14ac:dyDescent="0.25"/>
  <cols>
    <col min="1" max="1" width="28.33203125" style="6" customWidth="1"/>
    <col min="2" max="2" width="18.21875" style="2" customWidth="1"/>
    <col min="3" max="3" width="18.6640625" style="2" customWidth="1"/>
    <col min="4" max="4" width="22.5546875" style="2" customWidth="1"/>
    <col min="5" max="5" width="6.5546875" style="3" customWidth="1"/>
    <col min="6" max="9" width="8.88671875" style="3"/>
    <col min="10" max="10" width="12.6640625" style="3" customWidth="1"/>
    <col min="11" max="11" width="15.6640625" style="3" customWidth="1"/>
    <col min="12" max="16384" width="8.88671875" style="3"/>
  </cols>
  <sheetData>
    <row r="1" spans="1:5" ht="27" customHeight="1" x14ac:dyDescent="0.25">
      <c r="A1" s="362" t="s">
        <v>90</v>
      </c>
      <c r="B1" s="362"/>
      <c r="C1" s="362"/>
      <c r="D1" s="362"/>
      <c r="E1" s="2"/>
    </row>
    <row r="2" spans="1:5" ht="27" customHeight="1" x14ac:dyDescent="0.25">
      <c r="A2" s="363" t="s">
        <v>548</v>
      </c>
      <c r="B2" s="363"/>
      <c r="C2" s="363"/>
      <c r="D2" s="363"/>
      <c r="E2" s="2"/>
    </row>
    <row r="3" spans="1:5" ht="8.4" customHeight="1" x14ac:dyDescent="0.25">
      <c r="A3" s="5"/>
      <c r="B3" s="5"/>
      <c r="C3" s="5"/>
      <c r="D3" s="5"/>
      <c r="E3" s="2"/>
    </row>
    <row r="4" spans="1:5" ht="26.4" customHeight="1" x14ac:dyDescent="0.25">
      <c r="A4" s="7" t="s">
        <v>92</v>
      </c>
      <c r="B4" s="4">
        <f>IF(C4="IMM",1,2)</f>
        <v>1</v>
      </c>
      <c r="C4" s="361" t="s">
        <v>63</v>
      </c>
      <c r="D4" s="361"/>
    </row>
    <row r="5" spans="1:5" x14ac:dyDescent="0.25">
      <c r="E5" s="2"/>
    </row>
    <row r="6" spans="1:5" x14ac:dyDescent="0.25">
      <c r="A6" s="174" t="s">
        <v>91</v>
      </c>
      <c r="B6" s="183" t="s">
        <v>13</v>
      </c>
      <c r="C6" s="4" t="s">
        <v>11</v>
      </c>
      <c r="D6" s="3"/>
    </row>
    <row r="7" spans="1:5" x14ac:dyDescent="0.25">
      <c r="A7" s="175"/>
      <c r="B7" s="184"/>
      <c r="C7" s="8"/>
      <c r="D7" s="3"/>
    </row>
    <row r="8" spans="1:5" ht="28.8" customHeight="1" x14ac:dyDescent="0.25">
      <c r="A8" s="364" t="s">
        <v>549</v>
      </c>
      <c r="B8" s="365"/>
      <c r="C8" s="366"/>
      <c r="D8" s="3"/>
    </row>
    <row r="9" spans="1:5" x14ac:dyDescent="0.25">
      <c r="A9" s="176" t="s">
        <v>420</v>
      </c>
      <c r="B9" s="185"/>
      <c r="C9" s="140"/>
      <c r="D9" s="3"/>
    </row>
    <row r="10" spans="1:5" x14ac:dyDescent="0.25">
      <c r="A10" s="177" t="s">
        <v>421</v>
      </c>
      <c r="B10" s="102">
        <v>0</v>
      </c>
      <c r="C10" s="102">
        <v>0</v>
      </c>
      <c r="D10" s="3"/>
    </row>
    <row r="11" spans="1:5" x14ac:dyDescent="0.25">
      <c r="A11" s="177" t="s">
        <v>422</v>
      </c>
      <c r="B11" s="186"/>
      <c r="C11" s="141"/>
      <c r="D11" s="3"/>
    </row>
    <row r="12" spans="1:5" x14ac:dyDescent="0.25">
      <c r="A12" s="177" t="s">
        <v>423</v>
      </c>
      <c r="B12" s="102">
        <v>0</v>
      </c>
      <c r="C12" s="102">
        <v>0</v>
      </c>
      <c r="D12" s="3"/>
    </row>
    <row r="13" spans="1:5" x14ac:dyDescent="0.25">
      <c r="A13" s="177" t="s">
        <v>424</v>
      </c>
      <c r="B13" s="102">
        <v>0</v>
      </c>
      <c r="C13" s="102">
        <v>0</v>
      </c>
      <c r="D13" s="3"/>
    </row>
    <row r="14" spans="1:5" x14ac:dyDescent="0.25">
      <c r="A14" s="177" t="s">
        <v>425</v>
      </c>
      <c r="B14" s="102">
        <v>0</v>
      </c>
      <c r="C14" s="102">
        <v>0</v>
      </c>
      <c r="D14" s="3"/>
    </row>
    <row r="15" spans="1:5" x14ac:dyDescent="0.25">
      <c r="A15" s="177" t="s">
        <v>48</v>
      </c>
      <c r="B15" s="102">
        <v>0</v>
      </c>
      <c r="C15" s="102">
        <v>0</v>
      </c>
      <c r="D15" s="3"/>
    </row>
    <row r="16" spans="1:5" ht="21" customHeight="1" x14ac:dyDescent="0.25">
      <c r="A16" s="177" t="s">
        <v>49</v>
      </c>
      <c r="B16" s="102">
        <v>0</v>
      </c>
      <c r="C16" s="102">
        <v>0</v>
      </c>
      <c r="D16" s="3"/>
    </row>
    <row r="17" spans="1:4" ht="18.600000000000001" customHeight="1" x14ac:dyDescent="0.25">
      <c r="A17" s="177" t="s">
        <v>50</v>
      </c>
      <c r="B17" s="102">
        <v>0</v>
      </c>
      <c r="C17" s="102">
        <v>0</v>
      </c>
      <c r="D17" s="3"/>
    </row>
    <row r="18" spans="1:4" ht="24" x14ac:dyDescent="0.25">
      <c r="A18" s="177" t="s">
        <v>426</v>
      </c>
      <c r="B18" s="102">
        <v>0</v>
      </c>
      <c r="C18" s="102">
        <v>0</v>
      </c>
      <c r="D18" s="3"/>
    </row>
    <row r="19" spans="1:4" ht="21" customHeight="1" x14ac:dyDescent="0.25">
      <c r="A19" s="177" t="s">
        <v>51</v>
      </c>
      <c r="B19" s="102">
        <v>0</v>
      </c>
      <c r="C19" s="102">
        <v>0</v>
      </c>
      <c r="D19" s="3"/>
    </row>
    <row r="20" spans="1:4" x14ac:dyDescent="0.25">
      <c r="A20" s="177" t="s">
        <v>427</v>
      </c>
      <c r="B20" s="102">
        <v>0</v>
      </c>
      <c r="C20" s="102">
        <v>0</v>
      </c>
      <c r="D20" s="3"/>
    </row>
    <row r="21" spans="1:4" ht="19.8" customHeight="1" x14ac:dyDescent="0.25">
      <c r="A21" s="177" t="s">
        <v>428</v>
      </c>
      <c r="B21" s="187">
        <f t="shared" ref="B21:C21" si="0">SUM(B12:B20)</f>
        <v>0</v>
      </c>
      <c r="C21" s="142">
        <f t="shared" si="0"/>
        <v>0</v>
      </c>
      <c r="D21" s="3"/>
    </row>
    <row r="22" spans="1:4" ht="19.8" customHeight="1" x14ac:dyDescent="0.25">
      <c r="A22" s="177" t="s">
        <v>429</v>
      </c>
      <c r="B22" s="102">
        <v>0</v>
      </c>
      <c r="C22" s="102">
        <v>0</v>
      </c>
      <c r="D22" s="3"/>
    </row>
    <row r="23" spans="1:4" x14ac:dyDescent="0.25">
      <c r="A23" s="178" t="s">
        <v>430</v>
      </c>
      <c r="B23" s="188">
        <f t="shared" ref="B23:C23" si="1">SUM(B10+B21+B22)</f>
        <v>0</v>
      </c>
      <c r="C23" s="143">
        <f t="shared" si="1"/>
        <v>0</v>
      </c>
      <c r="D23" s="3"/>
    </row>
    <row r="24" spans="1:4" x14ac:dyDescent="0.25">
      <c r="A24" s="178" t="s">
        <v>431</v>
      </c>
      <c r="B24" s="189"/>
      <c r="C24" s="144"/>
      <c r="D24" s="3"/>
    </row>
    <row r="25" spans="1:4" x14ac:dyDescent="0.25">
      <c r="A25" s="177" t="s">
        <v>432</v>
      </c>
      <c r="B25" s="186"/>
      <c r="C25" s="141"/>
      <c r="D25" s="3"/>
    </row>
    <row r="26" spans="1:4" ht="15.6" customHeight="1" x14ac:dyDescent="0.25">
      <c r="A26" s="177" t="s">
        <v>433</v>
      </c>
      <c r="B26" s="102">
        <v>0</v>
      </c>
      <c r="C26" s="102">
        <v>0</v>
      </c>
      <c r="D26" s="3"/>
    </row>
    <row r="27" spans="1:4" ht="18" customHeight="1" x14ac:dyDescent="0.25">
      <c r="A27" s="177" t="s">
        <v>434</v>
      </c>
      <c r="B27" s="102">
        <v>0</v>
      </c>
      <c r="C27" s="102">
        <v>0</v>
      </c>
      <c r="D27" s="3"/>
    </row>
    <row r="28" spans="1:4" ht="18" customHeight="1" x14ac:dyDescent="0.25">
      <c r="A28" s="177" t="s">
        <v>435</v>
      </c>
      <c r="B28" s="102">
        <v>0</v>
      </c>
      <c r="C28" s="102">
        <v>0</v>
      </c>
      <c r="D28" s="3"/>
    </row>
    <row r="29" spans="1:4" ht="16.8" customHeight="1" x14ac:dyDescent="0.25">
      <c r="A29" s="177" t="s">
        <v>52</v>
      </c>
      <c r="B29" s="102">
        <v>0</v>
      </c>
      <c r="C29" s="102">
        <v>0</v>
      </c>
      <c r="D29" s="3"/>
    </row>
    <row r="30" spans="1:4" x14ac:dyDescent="0.25">
      <c r="A30" s="177" t="s">
        <v>436</v>
      </c>
      <c r="B30" s="187">
        <f t="shared" ref="B30:C30" si="2">SUM(B26:B29)</f>
        <v>0</v>
      </c>
      <c r="C30" s="142">
        <f t="shared" si="2"/>
        <v>0</v>
      </c>
      <c r="D30" s="3"/>
    </row>
    <row r="31" spans="1:4" ht="17.399999999999999" customHeight="1" x14ac:dyDescent="0.25">
      <c r="A31" s="177" t="s">
        <v>437</v>
      </c>
      <c r="B31" s="102">
        <v>0</v>
      </c>
      <c r="C31" s="102">
        <v>0</v>
      </c>
      <c r="D31" s="3"/>
    </row>
    <row r="32" spans="1:4" ht="18.600000000000001" customHeight="1" x14ac:dyDescent="0.25">
      <c r="A32" s="177" t="s">
        <v>438</v>
      </c>
      <c r="B32" s="102">
        <v>0</v>
      </c>
      <c r="C32" s="102">
        <v>0</v>
      </c>
      <c r="D32" s="3"/>
    </row>
    <row r="33" spans="1:4" ht="19.8" customHeight="1" x14ac:dyDescent="0.25">
      <c r="A33" s="177" t="s">
        <v>439</v>
      </c>
      <c r="B33" s="102">
        <v>0</v>
      </c>
      <c r="C33" s="102">
        <v>0</v>
      </c>
      <c r="D33" s="3"/>
    </row>
    <row r="34" spans="1:4" x14ac:dyDescent="0.25">
      <c r="A34" s="178" t="s">
        <v>440</v>
      </c>
      <c r="B34" s="188">
        <f>SUM(B31:B33)+B30</f>
        <v>0</v>
      </c>
      <c r="C34" s="143">
        <f t="shared" ref="C34" si="3">SUM(C31:C33)+C30</f>
        <v>0</v>
      </c>
      <c r="D34" s="3"/>
    </row>
    <row r="35" spans="1:4" ht="16.2" customHeight="1" x14ac:dyDescent="0.25">
      <c r="A35" s="178" t="s">
        <v>441</v>
      </c>
      <c r="B35" s="190">
        <f t="shared" ref="B35:C35" si="4">B36+B37</f>
        <v>0</v>
      </c>
      <c r="C35" s="104">
        <f t="shared" si="4"/>
        <v>0</v>
      </c>
      <c r="D35" s="3"/>
    </row>
    <row r="36" spans="1:4" ht="19.8" customHeight="1" x14ac:dyDescent="0.25">
      <c r="A36" s="177" t="s">
        <v>442</v>
      </c>
      <c r="B36" s="102">
        <v>0</v>
      </c>
      <c r="C36" s="102">
        <v>0</v>
      </c>
      <c r="D36" s="3"/>
    </row>
    <row r="37" spans="1:4" ht="24" x14ac:dyDescent="0.25">
      <c r="A37" s="177" t="s">
        <v>443</v>
      </c>
      <c r="B37" s="102">
        <v>0</v>
      </c>
      <c r="C37" s="102">
        <v>0</v>
      </c>
      <c r="D37" s="3"/>
    </row>
    <row r="38" spans="1:4" ht="24" x14ac:dyDescent="0.25">
      <c r="A38" s="178" t="s">
        <v>444</v>
      </c>
      <c r="B38" s="102">
        <v>0</v>
      </c>
      <c r="C38" s="102">
        <v>0</v>
      </c>
      <c r="D38" s="3"/>
    </row>
    <row r="39" spans="1:4" ht="17.399999999999999" customHeight="1" x14ac:dyDescent="0.25">
      <c r="A39" s="178" t="s">
        <v>445</v>
      </c>
      <c r="B39" s="188">
        <f>B34+B36-B38-B45-B48-B51</f>
        <v>0</v>
      </c>
      <c r="C39" s="143">
        <f>C34+C36-C38-C45-C48-C51</f>
        <v>0</v>
      </c>
      <c r="D39" s="3"/>
    </row>
    <row r="40" spans="1:4" ht="16.8" customHeight="1" x14ac:dyDescent="0.25">
      <c r="A40" s="178" t="s">
        <v>446</v>
      </c>
      <c r="B40" s="191">
        <f>B23+B39+B37</f>
        <v>0</v>
      </c>
      <c r="C40" s="145">
        <f>C23+C39+C37</f>
        <v>0</v>
      </c>
      <c r="D40" s="3"/>
    </row>
    <row r="41" spans="1:4" ht="24" x14ac:dyDescent="0.25">
      <c r="A41" s="179" t="s">
        <v>447</v>
      </c>
      <c r="B41" s="102">
        <v>0</v>
      </c>
      <c r="C41" s="102">
        <v>0</v>
      </c>
      <c r="D41" s="3"/>
    </row>
    <row r="42" spans="1:4" x14ac:dyDescent="0.25">
      <c r="A42" s="178" t="s">
        <v>448</v>
      </c>
      <c r="B42" s="102">
        <v>0</v>
      </c>
      <c r="C42" s="102">
        <v>0</v>
      </c>
      <c r="D42" s="3"/>
    </row>
    <row r="43" spans="1:4" x14ac:dyDescent="0.25">
      <c r="A43" s="178" t="s">
        <v>449</v>
      </c>
      <c r="B43" s="192">
        <f t="shared" ref="B43:C43" si="5">B44+B47+B50+B53</f>
        <v>0</v>
      </c>
      <c r="C43" s="103">
        <f t="shared" si="5"/>
        <v>0</v>
      </c>
      <c r="D43" s="3"/>
    </row>
    <row r="44" spans="1:4" x14ac:dyDescent="0.25">
      <c r="A44" s="177" t="s">
        <v>450</v>
      </c>
      <c r="B44" s="192">
        <f t="shared" ref="B44:C44" si="6">B45+B46</f>
        <v>0</v>
      </c>
      <c r="C44" s="103">
        <f t="shared" si="6"/>
        <v>0</v>
      </c>
      <c r="D44" s="3"/>
    </row>
    <row r="45" spans="1:4" ht="24" x14ac:dyDescent="0.25">
      <c r="A45" s="177" t="s">
        <v>451</v>
      </c>
      <c r="B45" s="102">
        <v>0</v>
      </c>
      <c r="C45" s="102">
        <v>0</v>
      </c>
      <c r="D45" s="3"/>
    </row>
    <row r="46" spans="1:4" ht="24" x14ac:dyDescent="0.25">
      <c r="A46" s="177" t="s">
        <v>53</v>
      </c>
      <c r="B46" s="102">
        <v>0</v>
      </c>
      <c r="C46" s="102">
        <v>0</v>
      </c>
      <c r="D46" s="3"/>
    </row>
    <row r="47" spans="1:4" x14ac:dyDescent="0.25">
      <c r="A47" s="177" t="s">
        <v>452</v>
      </c>
      <c r="B47" s="192">
        <f t="shared" ref="B47:C47" si="7">B48+B49</f>
        <v>0</v>
      </c>
      <c r="C47" s="103">
        <f t="shared" si="7"/>
        <v>0</v>
      </c>
      <c r="D47" s="3"/>
    </row>
    <row r="48" spans="1:4" ht="19.8" customHeight="1" x14ac:dyDescent="0.25">
      <c r="A48" s="177" t="s">
        <v>453</v>
      </c>
      <c r="B48" s="102">
        <v>0</v>
      </c>
      <c r="C48" s="102">
        <v>0</v>
      </c>
      <c r="D48" s="3"/>
    </row>
    <row r="49" spans="1:4" ht="24" x14ac:dyDescent="0.25">
      <c r="A49" s="177" t="s">
        <v>454</v>
      </c>
      <c r="B49" s="102">
        <v>0</v>
      </c>
      <c r="C49" s="102">
        <v>0</v>
      </c>
      <c r="D49" s="3"/>
    </row>
    <row r="50" spans="1:4" ht="24" x14ac:dyDescent="0.25">
      <c r="A50" s="178" t="s">
        <v>455</v>
      </c>
      <c r="B50" s="192">
        <f t="shared" ref="B50:C50" si="8">B51+B52</f>
        <v>0</v>
      </c>
      <c r="C50" s="103">
        <f t="shared" si="8"/>
        <v>0</v>
      </c>
      <c r="D50" s="3"/>
    </row>
    <row r="51" spans="1:4" ht="24" x14ac:dyDescent="0.25">
      <c r="A51" s="177" t="s">
        <v>451</v>
      </c>
      <c r="B51" s="102">
        <v>0</v>
      </c>
      <c r="C51" s="102">
        <v>0</v>
      </c>
      <c r="D51" s="3"/>
    </row>
    <row r="52" spans="1:4" ht="16.2" customHeight="1" x14ac:dyDescent="0.25">
      <c r="A52" s="177" t="s">
        <v>53</v>
      </c>
      <c r="B52" s="102">
        <v>0</v>
      </c>
      <c r="C52" s="102">
        <v>0</v>
      </c>
      <c r="D52" s="3"/>
    </row>
    <row r="53" spans="1:4" x14ac:dyDescent="0.25">
      <c r="A53" s="177" t="s">
        <v>456</v>
      </c>
      <c r="B53" s="102">
        <v>0</v>
      </c>
      <c r="C53" s="102">
        <v>0</v>
      </c>
      <c r="D53" s="3"/>
    </row>
    <row r="54" spans="1:4" ht="17.399999999999999" customHeight="1" x14ac:dyDescent="0.25">
      <c r="A54" s="178" t="s">
        <v>457</v>
      </c>
      <c r="B54" s="189"/>
      <c r="C54" s="144"/>
      <c r="D54" s="3"/>
    </row>
    <row r="55" spans="1:4" x14ac:dyDescent="0.25">
      <c r="A55" s="177" t="s">
        <v>458</v>
      </c>
      <c r="B55" s="187">
        <f t="shared" ref="B55:C55" si="9">SUM(B56:B60)</f>
        <v>0</v>
      </c>
      <c r="C55" s="142">
        <f t="shared" si="9"/>
        <v>0</v>
      </c>
      <c r="D55" s="3"/>
    </row>
    <row r="56" spans="1:4" x14ac:dyDescent="0.25">
      <c r="A56" s="180" t="s">
        <v>459</v>
      </c>
      <c r="B56" s="102">
        <v>0</v>
      </c>
      <c r="C56" s="102">
        <v>0</v>
      </c>
      <c r="D56" s="3"/>
    </row>
    <row r="57" spans="1:4" x14ac:dyDescent="0.25">
      <c r="A57" s="180" t="s">
        <v>460</v>
      </c>
      <c r="B57" s="102">
        <v>0</v>
      </c>
      <c r="C57" s="102">
        <v>0</v>
      </c>
      <c r="D57" s="3"/>
    </row>
    <row r="58" spans="1:4" x14ac:dyDescent="0.25">
      <c r="A58" s="180" t="s">
        <v>461</v>
      </c>
      <c r="B58" s="102">
        <v>0</v>
      </c>
      <c r="C58" s="102">
        <v>0</v>
      </c>
      <c r="D58" s="3"/>
    </row>
    <row r="59" spans="1:4" ht="24" x14ac:dyDescent="0.25">
      <c r="A59" s="180" t="s">
        <v>462</v>
      </c>
      <c r="B59" s="102">
        <v>0</v>
      </c>
      <c r="C59" s="102">
        <v>0</v>
      </c>
      <c r="D59" s="3"/>
    </row>
    <row r="60" spans="1:4" x14ac:dyDescent="0.25">
      <c r="A60" s="180" t="s">
        <v>463</v>
      </c>
      <c r="B60" s="102">
        <v>0</v>
      </c>
      <c r="C60" s="102">
        <v>0</v>
      </c>
      <c r="D60" s="3"/>
    </row>
    <row r="61" spans="1:4" x14ac:dyDescent="0.25">
      <c r="A61" s="177" t="s">
        <v>464</v>
      </c>
      <c r="B61" s="102">
        <v>0</v>
      </c>
      <c r="C61" s="102">
        <v>0</v>
      </c>
      <c r="D61" s="3"/>
    </row>
    <row r="62" spans="1:4" x14ac:dyDescent="0.25">
      <c r="A62" s="177" t="s">
        <v>465</v>
      </c>
      <c r="B62" s="187">
        <f>B63-B64</f>
        <v>0</v>
      </c>
      <c r="C62" s="142">
        <f>C63-C64</f>
        <v>0</v>
      </c>
      <c r="D62" s="3"/>
    </row>
    <row r="63" spans="1:4" x14ac:dyDescent="0.25">
      <c r="A63" s="177" t="s">
        <v>466</v>
      </c>
      <c r="B63" s="102">
        <v>0</v>
      </c>
      <c r="C63" s="102">
        <v>0</v>
      </c>
      <c r="D63" s="3"/>
    </row>
    <row r="64" spans="1:4" x14ac:dyDescent="0.25">
      <c r="A64" s="177" t="s">
        <v>467</v>
      </c>
      <c r="B64" s="102">
        <v>0</v>
      </c>
      <c r="C64" s="102">
        <v>0</v>
      </c>
      <c r="D64" s="3"/>
    </row>
    <row r="65" spans="1:4" x14ac:dyDescent="0.25">
      <c r="A65" s="177" t="s">
        <v>468</v>
      </c>
      <c r="B65" s="102">
        <v>0</v>
      </c>
      <c r="C65" s="102">
        <v>0</v>
      </c>
      <c r="D65" s="3"/>
    </row>
    <row r="66" spans="1:4" ht="17.399999999999999" customHeight="1" x14ac:dyDescent="0.25">
      <c r="A66" s="177" t="s">
        <v>469</v>
      </c>
      <c r="B66" s="102">
        <v>0</v>
      </c>
      <c r="C66" s="102">
        <v>0</v>
      </c>
      <c r="D66" s="3"/>
    </row>
    <row r="67" spans="1:4" ht="24" x14ac:dyDescent="0.25">
      <c r="A67" s="177" t="s">
        <v>470</v>
      </c>
      <c r="B67" s="102">
        <v>0</v>
      </c>
      <c r="C67" s="102">
        <v>0</v>
      </c>
      <c r="D67" s="3"/>
    </row>
    <row r="68" spans="1:4" ht="24" x14ac:dyDescent="0.25">
      <c r="A68" s="177" t="s">
        <v>54</v>
      </c>
      <c r="B68" s="102">
        <v>0</v>
      </c>
      <c r="C68" s="102">
        <v>0</v>
      </c>
      <c r="D68" s="3"/>
    </row>
    <row r="69" spans="1:4" x14ac:dyDescent="0.25">
      <c r="A69" s="178" t="s">
        <v>471</v>
      </c>
      <c r="B69" s="187">
        <f t="shared" ref="B69:C69" si="10">B70-B71</f>
        <v>0</v>
      </c>
      <c r="C69" s="142">
        <f t="shared" si="10"/>
        <v>0</v>
      </c>
      <c r="D69" s="3"/>
    </row>
    <row r="70" spans="1:4" x14ac:dyDescent="0.25">
      <c r="A70" s="177" t="s">
        <v>466</v>
      </c>
      <c r="B70" s="102">
        <v>0</v>
      </c>
      <c r="C70" s="102">
        <v>0</v>
      </c>
      <c r="D70" s="3"/>
    </row>
    <row r="71" spans="1:4" x14ac:dyDescent="0.25">
      <c r="A71" s="177" t="s">
        <v>467</v>
      </c>
      <c r="B71" s="102">
        <v>0</v>
      </c>
      <c r="C71" s="102">
        <v>0</v>
      </c>
      <c r="D71" s="3"/>
    </row>
    <row r="72" spans="1:4" ht="24" x14ac:dyDescent="0.25">
      <c r="A72" s="178" t="s">
        <v>472</v>
      </c>
      <c r="B72" s="187">
        <f t="shared" ref="B72:C72" si="11">B73-B74</f>
        <v>0</v>
      </c>
      <c r="C72" s="142">
        <f t="shared" si="11"/>
        <v>0</v>
      </c>
      <c r="D72" s="3"/>
    </row>
    <row r="73" spans="1:4" x14ac:dyDescent="0.25">
      <c r="A73" s="177" t="s">
        <v>466</v>
      </c>
      <c r="B73" s="102">
        <v>0</v>
      </c>
      <c r="C73" s="102">
        <v>0</v>
      </c>
      <c r="D73" s="3"/>
    </row>
    <row r="74" spans="1:4" x14ac:dyDescent="0.25">
      <c r="A74" s="177" t="s">
        <v>467</v>
      </c>
      <c r="B74" s="102">
        <v>0</v>
      </c>
      <c r="C74" s="102">
        <v>0</v>
      </c>
      <c r="D74" s="3"/>
    </row>
    <row r="75" spans="1:4" x14ac:dyDescent="0.25">
      <c r="A75" s="177" t="s">
        <v>55</v>
      </c>
      <c r="B75" s="102">
        <v>0</v>
      </c>
      <c r="C75" s="102">
        <v>0</v>
      </c>
      <c r="D75" s="3"/>
    </row>
    <row r="76" spans="1:4" x14ac:dyDescent="0.25">
      <c r="A76" s="178" t="s">
        <v>473</v>
      </c>
      <c r="B76" s="188">
        <f>B55+B61+B62+B65-B66+B67-B68+B70-B71+B73-B74-B75</f>
        <v>0</v>
      </c>
      <c r="C76" s="143">
        <f>C55+C61+C62+C65-C66+C67-C68+C70-C71+C73-C74-C75</f>
        <v>0</v>
      </c>
      <c r="D76" s="3"/>
    </row>
    <row r="77" spans="1:4" x14ac:dyDescent="0.25">
      <c r="A77" s="178" t="s">
        <v>474</v>
      </c>
      <c r="B77" s="102">
        <v>0</v>
      </c>
      <c r="C77" s="102">
        <v>0</v>
      </c>
      <c r="D77" s="3"/>
    </row>
    <row r="78" spans="1:4" x14ac:dyDescent="0.25">
      <c r="A78" s="178" t="s">
        <v>475</v>
      </c>
      <c r="B78" s="102">
        <v>0</v>
      </c>
      <c r="C78" s="102">
        <v>0</v>
      </c>
      <c r="D78" s="3"/>
    </row>
    <row r="79" spans="1:4" x14ac:dyDescent="0.25">
      <c r="A79" s="178" t="s">
        <v>476</v>
      </c>
      <c r="B79" s="188">
        <f t="shared" ref="B79:C79" si="12">B23+B34+B35-B38-B41-B42-B43</f>
        <v>0</v>
      </c>
      <c r="C79" s="143">
        <f t="shared" si="12"/>
        <v>0</v>
      </c>
      <c r="D79" s="3"/>
    </row>
    <row r="80" spans="1:4" x14ac:dyDescent="0.25">
      <c r="A80" s="178" t="s">
        <v>477</v>
      </c>
      <c r="B80" s="188">
        <f>B23+B34+B35</f>
        <v>0</v>
      </c>
      <c r="C80" s="143">
        <f>C23+C34+C35</f>
        <v>0</v>
      </c>
      <c r="D80" s="3"/>
    </row>
    <row r="81" spans="1:4" x14ac:dyDescent="0.25">
      <c r="A81" s="178" t="s">
        <v>478</v>
      </c>
      <c r="B81" s="188">
        <f t="shared" ref="B81:C81" si="13">B41+B38+B42+B43+B76</f>
        <v>0</v>
      </c>
      <c r="C81" s="143">
        <f t="shared" si="13"/>
        <v>0</v>
      </c>
      <c r="D81" s="3"/>
    </row>
    <row r="82" spans="1:4" x14ac:dyDescent="0.25">
      <c r="D82" s="3"/>
    </row>
    <row r="83" spans="1:4" ht="43.8" customHeight="1" x14ac:dyDescent="0.25">
      <c r="D83" s="3"/>
    </row>
    <row r="84" spans="1:4" ht="39" customHeight="1" x14ac:dyDescent="0.25">
      <c r="A84" s="367" t="s">
        <v>550</v>
      </c>
      <c r="B84" s="367"/>
      <c r="C84" s="367"/>
      <c r="D84" s="3"/>
    </row>
    <row r="85" spans="1:4" x14ac:dyDescent="0.25">
      <c r="A85" s="176"/>
      <c r="B85" s="193" t="s">
        <v>13</v>
      </c>
      <c r="C85" s="146" t="s">
        <v>11</v>
      </c>
      <c r="D85" s="3"/>
    </row>
    <row r="86" spans="1:4" x14ac:dyDescent="0.25">
      <c r="A86" s="181" t="s">
        <v>479</v>
      </c>
      <c r="B86" s="194">
        <f t="shared" ref="B86:C86" si="14">SUM(B88+B89-B90+B91)</f>
        <v>0</v>
      </c>
      <c r="C86" s="147">
        <f t="shared" si="14"/>
        <v>0</v>
      </c>
      <c r="D86" s="3"/>
    </row>
    <row r="87" spans="1:4" ht="36" x14ac:dyDescent="0.25">
      <c r="A87" s="182" t="s">
        <v>480</v>
      </c>
      <c r="B87" s="102">
        <v>0</v>
      </c>
      <c r="C87" s="102">
        <v>0</v>
      </c>
      <c r="D87" s="3"/>
    </row>
    <row r="88" spans="1:4" x14ac:dyDescent="0.25">
      <c r="A88" s="182" t="s">
        <v>56</v>
      </c>
      <c r="B88" s="102">
        <v>0</v>
      </c>
      <c r="C88" s="102">
        <v>0</v>
      </c>
      <c r="D88" s="3"/>
    </row>
    <row r="89" spans="1:4" x14ac:dyDescent="0.25">
      <c r="A89" s="182" t="s">
        <v>57</v>
      </c>
      <c r="B89" s="102">
        <v>0</v>
      </c>
      <c r="C89" s="102">
        <v>0</v>
      </c>
      <c r="D89" s="3"/>
    </row>
    <row r="90" spans="1:4" x14ac:dyDescent="0.25">
      <c r="A90" s="182" t="s">
        <v>481</v>
      </c>
      <c r="B90" s="102">
        <v>0</v>
      </c>
      <c r="C90" s="102">
        <v>0</v>
      </c>
      <c r="D90" s="3"/>
    </row>
    <row r="91" spans="1:4" ht="24" x14ac:dyDescent="0.25">
      <c r="A91" s="182" t="s">
        <v>58</v>
      </c>
      <c r="B91" s="102">
        <v>0</v>
      </c>
      <c r="C91" s="102">
        <v>0</v>
      </c>
      <c r="D91" s="3"/>
    </row>
    <row r="92" spans="1:4" ht="36" x14ac:dyDescent="0.25">
      <c r="A92" s="182" t="s">
        <v>249</v>
      </c>
      <c r="B92" s="102">
        <v>0</v>
      </c>
      <c r="C92" s="102">
        <v>0</v>
      </c>
      <c r="D92" s="3"/>
    </row>
    <row r="93" spans="1:4" ht="24" x14ac:dyDescent="0.25">
      <c r="A93" s="182" t="s">
        <v>482</v>
      </c>
      <c r="B93" s="102">
        <v>0</v>
      </c>
      <c r="C93" s="102">
        <v>0</v>
      </c>
      <c r="D93" s="3"/>
    </row>
    <row r="94" spans="1:4" ht="24" x14ac:dyDescent="0.25">
      <c r="A94" s="182" t="s">
        <v>483</v>
      </c>
      <c r="B94" s="102">
        <v>0</v>
      </c>
      <c r="C94" s="102">
        <v>0</v>
      </c>
      <c r="D94" s="3"/>
    </row>
    <row r="95" spans="1:4" ht="24" x14ac:dyDescent="0.25">
      <c r="A95" s="182" t="s">
        <v>484</v>
      </c>
      <c r="B95" s="102">
        <v>0</v>
      </c>
      <c r="C95" s="102">
        <v>0</v>
      </c>
      <c r="D95" s="3"/>
    </row>
    <row r="96" spans="1:4" x14ac:dyDescent="0.25">
      <c r="A96" s="182" t="s">
        <v>485</v>
      </c>
      <c r="B96" s="102">
        <v>0</v>
      </c>
      <c r="C96" s="102">
        <v>0</v>
      </c>
      <c r="D96" s="3"/>
    </row>
    <row r="97" spans="1:4" x14ac:dyDescent="0.25">
      <c r="A97" s="182" t="s">
        <v>70</v>
      </c>
      <c r="B97" s="102">
        <v>0</v>
      </c>
      <c r="C97" s="102">
        <v>0</v>
      </c>
      <c r="D97" s="3"/>
    </row>
    <row r="98" spans="1:4" x14ac:dyDescent="0.25">
      <c r="A98" s="176" t="s">
        <v>486</v>
      </c>
      <c r="B98" s="191">
        <f>SUM(B86+B92+B93+B94+B95+B96+B97)</f>
        <v>0</v>
      </c>
      <c r="C98" s="145">
        <f t="shared" ref="C98" si="15">SUM(C86+C92+C93+C94+C95+C96+C97)</f>
        <v>0</v>
      </c>
      <c r="D98" s="3"/>
    </row>
    <row r="99" spans="1:4" ht="24" x14ac:dyDescent="0.25">
      <c r="A99" s="182" t="s">
        <v>487</v>
      </c>
      <c r="B99" s="102">
        <v>0</v>
      </c>
      <c r="C99" s="102">
        <v>0</v>
      </c>
      <c r="D99" s="3"/>
    </row>
    <row r="100" spans="1:4" x14ac:dyDescent="0.25">
      <c r="A100" s="182" t="s">
        <v>59</v>
      </c>
      <c r="B100" s="102">
        <v>0</v>
      </c>
      <c r="C100" s="102">
        <v>0</v>
      </c>
      <c r="D100" s="3"/>
    </row>
    <row r="101" spans="1:4" x14ac:dyDescent="0.25">
      <c r="A101" s="182" t="s">
        <v>488</v>
      </c>
      <c r="B101" s="102">
        <v>0</v>
      </c>
      <c r="C101" s="102">
        <v>0</v>
      </c>
      <c r="D101" s="3"/>
    </row>
    <row r="102" spans="1:4" x14ac:dyDescent="0.25">
      <c r="A102" s="182" t="s">
        <v>489</v>
      </c>
      <c r="B102" s="102">
        <v>0</v>
      </c>
      <c r="C102" s="102">
        <v>0</v>
      </c>
      <c r="D102" s="3"/>
    </row>
    <row r="103" spans="1:4" x14ac:dyDescent="0.25">
      <c r="A103" s="182" t="s">
        <v>62</v>
      </c>
      <c r="B103" s="102">
        <v>0</v>
      </c>
      <c r="C103" s="102">
        <v>0</v>
      </c>
      <c r="D103" s="3"/>
    </row>
    <row r="104" spans="1:4" x14ac:dyDescent="0.25">
      <c r="A104" s="182" t="s">
        <v>490</v>
      </c>
      <c r="B104" s="102">
        <v>0</v>
      </c>
      <c r="C104" s="102">
        <v>0</v>
      </c>
      <c r="D104" s="3"/>
    </row>
    <row r="105" spans="1:4" ht="24" x14ac:dyDescent="0.25">
      <c r="A105" s="182" t="s">
        <v>491</v>
      </c>
      <c r="B105" s="102">
        <v>0</v>
      </c>
      <c r="C105" s="102">
        <v>0</v>
      </c>
      <c r="D105" s="3"/>
    </row>
    <row r="106" spans="1:4" ht="24" x14ac:dyDescent="0.25">
      <c r="A106" s="182" t="s">
        <v>492</v>
      </c>
      <c r="B106" s="102">
        <v>0</v>
      </c>
      <c r="C106" s="102">
        <v>0</v>
      </c>
      <c r="D106" s="3"/>
    </row>
    <row r="107" spans="1:4" x14ac:dyDescent="0.25">
      <c r="A107" s="182" t="s">
        <v>493</v>
      </c>
      <c r="B107" s="102">
        <v>0</v>
      </c>
      <c r="C107" s="102">
        <v>0</v>
      </c>
      <c r="D107" s="3"/>
    </row>
    <row r="108" spans="1:4" x14ac:dyDescent="0.25">
      <c r="A108" s="182" t="s">
        <v>494</v>
      </c>
      <c r="B108" s="102">
        <v>0</v>
      </c>
      <c r="C108" s="102">
        <v>0</v>
      </c>
      <c r="D108" s="3"/>
    </row>
    <row r="109" spans="1:4" x14ac:dyDescent="0.25">
      <c r="A109" s="176" t="s">
        <v>495</v>
      </c>
      <c r="B109" s="191">
        <f t="shared" ref="B109:C109" si="16">B99+B100+B101+B102-B103+B104+B105+B106+B107+B108</f>
        <v>0</v>
      </c>
      <c r="C109" s="145">
        <f t="shared" si="16"/>
        <v>0</v>
      </c>
      <c r="D109" s="3"/>
    </row>
    <row r="110" spans="1:4" ht="24" x14ac:dyDescent="0.25">
      <c r="A110" s="176" t="s">
        <v>496</v>
      </c>
      <c r="B110" s="191">
        <f t="shared" ref="B110:C110" si="17">B98-B109</f>
        <v>0</v>
      </c>
      <c r="C110" s="145">
        <f t="shared" si="17"/>
        <v>0</v>
      </c>
      <c r="D110" s="3"/>
    </row>
    <row r="111" spans="1:4" x14ac:dyDescent="0.25">
      <c r="A111" s="182" t="s">
        <v>497</v>
      </c>
      <c r="B111" s="195" t="str">
        <f t="shared" ref="B111:C111" si="18">IF(B98-B109&gt;0,B98-B109,"")</f>
        <v/>
      </c>
      <c r="C111" s="148" t="str">
        <f t="shared" si="18"/>
        <v/>
      </c>
      <c r="D111" s="3"/>
    </row>
    <row r="112" spans="1:4" x14ac:dyDescent="0.25">
      <c r="A112" s="182" t="s">
        <v>498</v>
      </c>
      <c r="B112" s="195" t="str">
        <f t="shared" ref="B112:C112" si="19">IF(B98-B109&lt;0,-B98+B109,"")</f>
        <v/>
      </c>
      <c r="C112" s="148" t="str">
        <f t="shared" si="19"/>
        <v/>
      </c>
      <c r="D112" s="3"/>
    </row>
    <row r="113" spans="1:4" x14ac:dyDescent="0.25">
      <c r="A113" s="182" t="s">
        <v>219</v>
      </c>
      <c r="B113" s="102">
        <v>0</v>
      </c>
      <c r="C113" s="102">
        <v>0</v>
      </c>
      <c r="D113" s="3"/>
    </row>
    <row r="114" spans="1:4" x14ac:dyDescent="0.25">
      <c r="A114" s="182" t="s">
        <v>499</v>
      </c>
      <c r="B114" s="102">
        <v>0</v>
      </c>
      <c r="C114" s="102">
        <v>0</v>
      </c>
      <c r="D114" s="3"/>
    </row>
    <row r="115" spans="1:4" ht="24" x14ac:dyDescent="0.25">
      <c r="A115" s="182" t="s">
        <v>500</v>
      </c>
      <c r="B115" s="102">
        <v>0</v>
      </c>
      <c r="C115" s="102">
        <v>0</v>
      </c>
      <c r="D115" s="3"/>
    </row>
    <row r="116" spans="1:4" x14ac:dyDescent="0.25">
      <c r="A116" s="182" t="s">
        <v>501</v>
      </c>
      <c r="B116" s="102">
        <v>0</v>
      </c>
      <c r="C116" s="102">
        <v>0</v>
      </c>
      <c r="D116" s="3"/>
    </row>
    <row r="117" spans="1:4" x14ac:dyDescent="0.25">
      <c r="A117" s="176" t="s">
        <v>218</v>
      </c>
      <c r="B117" s="196">
        <f t="shared" ref="B117:C117" si="20">B116+B115+B114+B113</f>
        <v>0</v>
      </c>
      <c r="C117" s="149">
        <f t="shared" si="20"/>
        <v>0</v>
      </c>
      <c r="D117" s="3"/>
    </row>
    <row r="118" spans="1:4" ht="36" x14ac:dyDescent="0.25">
      <c r="A118" s="182" t="s">
        <v>502</v>
      </c>
      <c r="B118" s="102">
        <v>0</v>
      </c>
      <c r="C118" s="102">
        <v>0</v>
      </c>
      <c r="D118" s="3"/>
    </row>
    <row r="119" spans="1:4" x14ac:dyDescent="0.25">
      <c r="A119" s="182" t="s">
        <v>503</v>
      </c>
      <c r="B119" s="102">
        <v>0</v>
      </c>
      <c r="C119" s="102">
        <v>0</v>
      </c>
      <c r="D119" s="3"/>
    </row>
    <row r="120" spans="1:4" x14ac:dyDescent="0.25">
      <c r="A120" s="182" t="s">
        <v>504</v>
      </c>
      <c r="B120" s="102">
        <v>0</v>
      </c>
      <c r="C120" s="102">
        <v>0</v>
      </c>
      <c r="D120" s="3"/>
    </row>
    <row r="121" spans="1:4" x14ac:dyDescent="0.25">
      <c r="A121" s="176" t="s">
        <v>232</v>
      </c>
      <c r="B121" s="191">
        <f t="shared" ref="B121:C121" si="21">SUM(B118:B120)</f>
        <v>0</v>
      </c>
      <c r="C121" s="145">
        <f t="shared" si="21"/>
        <v>0</v>
      </c>
      <c r="D121" s="3"/>
    </row>
    <row r="122" spans="1:4" ht="24" x14ac:dyDescent="0.25">
      <c r="A122" s="176" t="s">
        <v>505</v>
      </c>
      <c r="B122" s="191">
        <f t="shared" ref="B122:C122" si="22">B117-B121</f>
        <v>0</v>
      </c>
      <c r="C122" s="145">
        <f t="shared" si="22"/>
        <v>0</v>
      </c>
      <c r="D122" s="3"/>
    </row>
    <row r="123" spans="1:4" x14ac:dyDescent="0.25">
      <c r="A123" s="182" t="s">
        <v>497</v>
      </c>
      <c r="B123" s="195" t="str">
        <f t="shared" ref="B123:C123" si="23">IF(B117-B121&gt;0,B117-B121,"")</f>
        <v/>
      </c>
      <c r="C123" s="148" t="str">
        <f t="shared" si="23"/>
        <v/>
      </c>
      <c r="D123" s="3"/>
    </row>
    <row r="124" spans="1:4" x14ac:dyDescent="0.25">
      <c r="A124" s="182" t="s">
        <v>498</v>
      </c>
      <c r="B124" s="195" t="str">
        <f t="shared" ref="B124:C124" si="24">IF(B117-B121&lt;0,-B117+B121,"")</f>
        <v/>
      </c>
      <c r="C124" s="148" t="str">
        <f t="shared" si="24"/>
        <v/>
      </c>
      <c r="D124" s="3"/>
    </row>
    <row r="125" spans="1:4" x14ac:dyDescent="0.25">
      <c r="A125" s="176" t="s">
        <v>506</v>
      </c>
      <c r="B125" s="191">
        <f t="shared" ref="B125:C125" si="25">B110+B122</f>
        <v>0</v>
      </c>
      <c r="C125" s="145">
        <f t="shared" si="25"/>
        <v>0</v>
      </c>
      <c r="D125" s="3"/>
    </row>
    <row r="126" spans="1:4" x14ac:dyDescent="0.25">
      <c r="A126" s="182" t="s">
        <v>507</v>
      </c>
      <c r="B126" s="195" t="str">
        <f t="shared" ref="B126:C126" si="26">IF(B110+B122&gt;0,B110+B122,"")</f>
        <v/>
      </c>
      <c r="C126" s="148" t="str">
        <f t="shared" si="26"/>
        <v/>
      </c>
      <c r="D126" s="3"/>
    </row>
    <row r="127" spans="1:4" x14ac:dyDescent="0.25">
      <c r="A127" s="182" t="s">
        <v>508</v>
      </c>
      <c r="B127" s="195" t="str">
        <f t="shared" ref="B127:C127" si="27">IF(B110+B122&lt;0,-B110-B122,"")</f>
        <v/>
      </c>
      <c r="C127" s="148" t="str">
        <f t="shared" si="27"/>
        <v/>
      </c>
      <c r="D127" s="3"/>
    </row>
    <row r="128" spans="1:4" hidden="1" x14ac:dyDescent="0.25">
      <c r="A128" s="176" t="s">
        <v>509</v>
      </c>
      <c r="B128" s="197">
        <v>0</v>
      </c>
      <c r="C128" s="150">
        <v>0</v>
      </c>
      <c r="D128" s="3"/>
    </row>
    <row r="129" spans="1:4" hidden="1" x14ac:dyDescent="0.25">
      <c r="A129" s="176" t="s">
        <v>510</v>
      </c>
      <c r="B129" s="197">
        <v>0</v>
      </c>
      <c r="C129" s="150">
        <v>0</v>
      </c>
      <c r="D129" s="3"/>
    </row>
    <row r="130" spans="1:4" hidden="1" x14ac:dyDescent="0.25">
      <c r="A130" s="176" t="s">
        <v>511</v>
      </c>
      <c r="B130" s="191">
        <f t="shared" ref="B130:C130" si="28">B128-B129</f>
        <v>0</v>
      </c>
      <c r="C130" s="145">
        <f t="shared" si="28"/>
        <v>0</v>
      </c>
      <c r="D130" s="3"/>
    </row>
    <row r="131" spans="1:4" hidden="1" x14ac:dyDescent="0.25">
      <c r="A131" s="182" t="s">
        <v>512</v>
      </c>
      <c r="B131" s="195" t="str">
        <f t="shared" ref="B131:C131" si="29">IF(B128-B129&gt;0,B128-B129,"")</f>
        <v/>
      </c>
      <c r="C131" s="148" t="str">
        <f t="shared" si="29"/>
        <v/>
      </c>
      <c r="D131" s="3"/>
    </row>
    <row r="132" spans="1:4" hidden="1" x14ac:dyDescent="0.25">
      <c r="A132" s="182" t="s">
        <v>513</v>
      </c>
      <c r="B132" s="195" t="str">
        <f t="shared" ref="B132:C132" si="30">IF(B128-B129&lt;0,-B128+B129,"")</f>
        <v/>
      </c>
      <c r="C132" s="148" t="str">
        <f t="shared" si="30"/>
        <v/>
      </c>
      <c r="D132" s="3"/>
    </row>
    <row r="133" spans="1:4" x14ac:dyDescent="0.25">
      <c r="A133" s="176" t="s">
        <v>514</v>
      </c>
      <c r="B133" s="191">
        <f t="shared" ref="B133:C133" si="31">B98+B117+B128</f>
        <v>0</v>
      </c>
      <c r="C133" s="145">
        <f t="shared" si="31"/>
        <v>0</v>
      </c>
      <c r="D133" s="3"/>
    </row>
    <row r="134" spans="1:4" x14ac:dyDescent="0.25">
      <c r="A134" s="176" t="s">
        <v>515</v>
      </c>
      <c r="B134" s="191">
        <f t="shared" ref="B134:C134" si="32">B109+B121+B129</f>
        <v>0</v>
      </c>
      <c r="C134" s="145">
        <f t="shared" si="32"/>
        <v>0</v>
      </c>
      <c r="D134" s="3"/>
    </row>
    <row r="135" spans="1:4" x14ac:dyDescent="0.25">
      <c r="A135" s="176" t="s">
        <v>516</v>
      </c>
      <c r="B135" s="191">
        <f t="shared" ref="B135:C135" si="33">B133-B134</f>
        <v>0</v>
      </c>
      <c r="C135" s="145">
        <f t="shared" si="33"/>
        <v>0</v>
      </c>
      <c r="D135" s="3"/>
    </row>
    <row r="136" spans="1:4" x14ac:dyDescent="0.25">
      <c r="A136" s="182" t="s">
        <v>497</v>
      </c>
      <c r="B136" s="195" t="str">
        <f t="shared" ref="B136:C136" si="34">IF(B133-B134&gt;0,B133-B134,"")</f>
        <v/>
      </c>
      <c r="C136" s="148" t="str">
        <f t="shared" si="34"/>
        <v/>
      </c>
      <c r="D136" s="3"/>
    </row>
    <row r="137" spans="1:4" x14ac:dyDescent="0.25">
      <c r="A137" s="182" t="s">
        <v>498</v>
      </c>
      <c r="B137" s="195" t="str">
        <f t="shared" ref="B137:C137" si="35">IF(B133-B134&lt;0,-B133+B134,"")</f>
        <v/>
      </c>
      <c r="C137" s="148" t="str">
        <f t="shared" si="35"/>
        <v/>
      </c>
      <c r="D137" s="3"/>
    </row>
    <row r="138" spans="1:4" x14ac:dyDescent="0.25">
      <c r="A138" s="182" t="s">
        <v>517</v>
      </c>
      <c r="B138" s="102">
        <v>0</v>
      </c>
      <c r="C138" s="102">
        <v>0</v>
      </c>
      <c r="D138" s="3"/>
    </row>
    <row r="139" spans="1:4" ht="48" x14ac:dyDescent="0.25">
      <c r="A139" s="182" t="s">
        <v>518</v>
      </c>
      <c r="B139" s="102">
        <v>0</v>
      </c>
      <c r="C139" s="102">
        <v>0</v>
      </c>
      <c r="D139" s="3"/>
    </row>
    <row r="140" spans="1:4" ht="36" x14ac:dyDescent="0.25">
      <c r="A140" s="182" t="s">
        <v>519</v>
      </c>
      <c r="B140" s="102">
        <v>0</v>
      </c>
      <c r="C140" s="102">
        <v>0</v>
      </c>
      <c r="D140" s="3"/>
    </row>
    <row r="141" spans="1:4" x14ac:dyDescent="0.25">
      <c r="A141" s="182" t="s">
        <v>240</v>
      </c>
      <c r="B141" s="102">
        <v>0</v>
      </c>
      <c r="C141" s="102">
        <v>0</v>
      </c>
      <c r="D141" s="3"/>
    </row>
    <row r="142" spans="1:4" ht="24" x14ac:dyDescent="0.25">
      <c r="A142" s="182" t="s">
        <v>241</v>
      </c>
      <c r="B142" s="102">
        <v>0</v>
      </c>
      <c r="C142" s="102">
        <v>0</v>
      </c>
      <c r="D142" s="3"/>
    </row>
    <row r="143" spans="1:4" ht="24" x14ac:dyDescent="0.25">
      <c r="A143" s="176" t="s">
        <v>520</v>
      </c>
      <c r="B143" s="191">
        <f t="shared" ref="B143:C143" si="36">B135-B138-B142-B141-B139+B140</f>
        <v>0</v>
      </c>
      <c r="C143" s="145">
        <f t="shared" si="36"/>
        <v>0</v>
      </c>
      <c r="D143" s="3"/>
    </row>
    <row r="144" spans="1:4" x14ac:dyDescent="0.25">
      <c r="A144" s="182" t="s">
        <v>497</v>
      </c>
      <c r="B144" s="195">
        <f t="shared" ref="B144:C144" si="37">IF(B143&gt;=0,B143,"")</f>
        <v>0</v>
      </c>
      <c r="C144" s="148">
        <f t="shared" si="37"/>
        <v>0</v>
      </c>
      <c r="D144" s="3"/>
    </row>
    <row r="145" spans="1:4" x14ac:dyDescent="0.25">
      <c r="A145" s="182" t="s">
        <v>498</v>
      </c>
      <c r="B145" s="195" t="str">
        <f t="shared" ref="B145:C145" si="38">IF(B143&lt;0,-B143,"")</f>
        <v/>
      </c>
      <c r="C145" s="148" t="str">
        <f t="shared" si="38"/>
        <v/>
      </c>
      <c r="D145" s="3"/>
    </row>
    <row r="146" spans="1:4" x14ac:dyDescent="0.25">
      <c r="A146" s="151"/>
      <c r="B146" s="198" t="str">
        <f t="shared" ref="B146:C146" si="39">B85</f>
        <v>N-1</v>
      </c>
      <c r="C146" s="152" t="str">
        <f t="shared" si="39"/>
        <v>N</v>
      </c>
      <c r="D146" s="3"/>
    </row>
    <row r="147" spans="1:4" x14ac:dyDescent="0.25">
      <c r="A147" s="182" t="s">
        <v>521</v>
      </c>
      <c r="B147" s="102">
        <v>0</v>
      </c>
      <c r="C147" s="102">
        <v>0</v>
      </c>
      <c r="D147" s="3"/>
    </row>
  </sheetData>
  <sheetProtection algorithmName="SHA-512" hashValue="RuKVB7JVqn5GCoxLRugC1kmuNnWS8Iff5ZII3a5JzWJLmQwqx71+PhzZ4VchD7QexI5uosvgrSZPcoq65kgikw==" saltValue="gxS82IhobeDxh9H9XFKsMQ==" spinCount="100000" sheet="1" formatCells="0" formatColumns="0" formatRows="0" insertColumns="0" insertRows="0"/>
  <mergeCells count="5">
    <mergeCell ref="C4:D4"/>
    <mergeCell ref="A1:D1"/>
    <mergeCell ref="A2:D2"/>
    <mergeCell ref="A8:C8"/>
    <mergeCell ref="A84:C84"/>
  </mergeCells>
  <phoneticPr fontId="4" type="noConversion"/>
  <pageMargins left="0.7" right="0.7" top="0.75" bottom="0.75" header="0.25" footer="0.25"/>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EE9D6BE-15D5-4F14-B4D8-BA5008FEEBFF}">
          <x14:formula1>
            <xm:f>Foaie1!$M$3:$M$4</xm:f>
          </x14:formula1>
          <xm:sqref>C4:D4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0"/>
  <sheetViews>
    <sheetView topLeftCell="A7" zoomScale="90" zoomScaleNormal="90" workbookViewId="0">
      <selection activeCell="E42" sqref="E42"/>
    </sheetView>
  </sheetViews>
  <sheetFormatPr defaultColWidth="12" defaultRowHeight="12" x14ac:dyDescent="0.3"/>
  <cols>
    <col min="1" max="1" width="7.21875" style="154" customWidth="1"/>
    <col min="2" max="3" width="12" style="154"/>
    <col min="4" max="4" width="34.33203125" style="154" customWidth="1"/>
    <col min="5" max="5" width="15.88671875" style="154" customWidth="1"/>
    <col min="6" max="6" width="15.109375" style="154" customWidth="1"/>
    <col min="7" max="16384" width="12" style="154"/>
  </cols>
  <sheetData>
    <row r="1" spans="1:8" ht="13.8" customHeight="1" x14ac:dyDescent="0.3">
      <c r="A1" s="376" t="s">
        <v>547</v>
      </c>
      <c r="B1" s="376"/>
      <c r="C1" s="376"/>
      <c r="D1" s="376"/>
      <c r="E1" s="376"/>
      <c r="F1" s="376"/>
    </row>
    <row r="2" spans="1:8" x14ac:dyDescent="0.3">
      <c r="A2" s="153"/>
      <c r="B2" s="153"/>
      <c r="C2" s="153"/>
      <c r="D2" s="153"/>
      <c r="E2" s="153"/>
      <c r="F2" s="153"/>
    </row>
    <row r="3" spans="1:8" x14ac:dyDescent="0.3">
      <c r="A3" s="377" t="s">
        <v>522</v>
      </c>
      <c r="B3" s="377"/>
      <c r="C3" s="377"/>
      <c r="D3" s="377"/>
      <c r="E3" s="377"/>
      <c r="F3" s="377"/>
    </row>
    <row r="4" spans="1:8" x14ac:dyDescent="0.3">
      <c r="A4" s="155"/>
      <c r="B4" s="155"/>
      <c r="C4" s="155"/>
      <c r="D4" s="155"/>
      <c r="E4" s="155"/>
      <c r="F4" s="155"/>
    </row>
    <row r="5" spans="1:8" x14ac:dyDescent="0.3">
      <c r="A5" s="374" t="s">
        <v>0</v>
      </c>
      <c r="B5" s="374"/>
      <c r="C5" s="374"/>
      <c r="D5" s="374"/>
      <c r="E5" s="374"/>
      <c r="F5" s="374"/>
    </row>
    <row r="6" spans="1:8" x14ac:dyDescent="0.3">
      <c r="A6" s="374" t="s">
        <v>523</v>
      </c>
      <c r="B6" s="374"/>
      <c r="C6" s="374"/>
      <c r="D6" s="374"/>
      <c r="E6" s="374"/>
      <c r="F6" s="374"/>
    </row>
    <row r="7" spans="1:8" x14ac:dyDescent="0.3">
      <c r="A7" s="374" t="s">
        <v>524</v>
      </c>
      <c r="B7" s="374"/>
      <c r="C7" s="374"/>
      <c r="D7" s="374"/>
      <c r="E7" s="374"/>
      <c r="F7" s="374"/>
    </row>
    <row r="8" spans="1:8" x14ac:dyDescent="0.3">
      <c r="A8" s="371" t="s">
        <v>525</v>
      </c>
      <c r="B8" s="371"/>
      <c r="C8" s="371"/>
      <c r="D8" s="371"/>
      <c r="E8" s="371"/>
      <c r="F8" s="371"/>
    </row>
    <row r="10" spans="1:8" x14ac:dyDescent="0.3">
      <c r="A10" s="156" t="s">
        <v>1</v>
      </c>
      <c r="B10" s="372" t="s">
        <v>526</v>
      </c>
      <c r="C10" s="372"/>
      <c r="D10" s="372"/>
      <c r="E10" s="372"/>
      <c r="F10" s="373"/>
    </row>
    <row r="11" spans="1:8" ht="13.8" x14ac:dyDescent="0.3">
      <c r="A11" s="156" t="s">
        <v>527</v>
      </c>
      <c r="B11" s="372" t="s">
        <v>528</v>
      </c>
      <c r="C11" s="372"/>
      <c r="D11" s="372"/>
      <c r="E11" s="372"/>
      <c r="F11" s="373"/>
      <c r="H11" s="157"/>
    </row>
    <row r="12" spans="1:8" x14ac:dyDescent="0.3">
      <c r="A12" s="158"/>
      <c r="B12" s="374" t="s">
        <v>529</v>
      </c>
      <c r="C12" s="374"/>
      <c r="D12" s="374"/>
      <c r="E12" s="374"/>
      <c r="F12" s="375"/>
    </row>
    <row r="13" spans="1:8" x14ac:dyDescent="0.3">
      <c r="A13" s="158"/>
      <c r="B13" s="368" t="s">
        <v>2</v>
      </c>
      <c r="C13" s="368"/>
      <c r="D13" s="368"/>
      <c r="E13" s="368"/>
      <c r="F13" s="159">
        <f>'1- Situatii Financiare'!C69</f>
        <v>0</v>
      </c>
    </row>
    <row r="14" spans="1:8" x14ac:dyDescent="0.3">
      <c r="A14" s="158"/>
      <c r="B14" s="368" t="s">
        <v>3</v>
      </c>
      <c r="C14" s="368"/>
      <c r="D14" s="368"/>
      <c r="E14" s="368"/>
      <c r="F14" s="159">
        <f>'1- Situatii Financiare'!C72</f>
        <v>0</v>
      </c>
    </row>
    <row r="15" spans="1:8" x14ac:dyDescent="0.3">
      <c r="A15" s="158"/>
      <c r="B15" s="369" t="s">
        <v>4</v>
      </c>
      <c r="C15" s="369"/>
      <c r="D15" s="369"/>
      <c r="E15" s="369"/>
      <c r="F15" s="160">
        <f>F13+F14</f>
        <v>0</v>
      </c>
    </row>
    <row r="16" spans="1:8" ht="12.6" thickBot="1" x14ac:dyDescent="0.35">
      <c r="A16" s="158"/>
      <c r="B16" s="369" t="s">
        <v>530</v>
      </c>
      <c r="C16" s="369"/>
      <c r="D16" s="369"/>
      <c r="E16" s="369"/>
      <c r="F16" s="370"/>
    </row>
    <row r="17" spans="1:6" ht="13.2" thickTop="1" thickBot="1" x14ac:dyDescent="0.35">
      <c r="A17" s="158"/>
      <c r="B17" s="378" t="str">
        <f>IF(F15&gt;0,"Solicitantul nu se incadreaza in categoria intreprinderilor in dificultate","Se trece la pasul ii)")</f>
        <v>Se trece la pasul ii)</v>
      </c>
      <c r="C17" s="379"/>
      <c r="D17" s="379"/>
      <c r="E17" s="379"/>
      <c r="F17" s="380"/>
    </row>
    <row r="18" spans="1:6" ht="15" thickTop="1" x14ac:dyDescent="0.3">
      <c r="A18" s="158"/>
      <c r="B18" s="381" t="s">
        <v>531</v>
      </c>
      <c r="C18" s="381"/>
      <c r="D18" s="381"/>
      <c r="E18" s="381"/>
      <c r="F18" s="382"/>
    </row>
    <row r="19" spans="1:6" x14ac:dyDescent="0.3">
      <c r="A19" s="158"/>
      <c r="B19" s="368" t="s">
        <v>5</v>
      </c>
      <c r="C19" s="368"/>
      <c r="D19" s="368"/>
      <c r="E19" s="368"/>
      <c r="F19" s="161">
        <f>'1- Situatii Financiare'!C55-'1- Situatii Financiare'!C57</f>
        <v>0</v>
      </c>
    </row>
    <row r="20" spans="1:6" x14ac:dyDescent="0.3">
      <c r="A20" s="158"/>
      <c r="B20" s="368" t="s">
        <v>66</v>
      </c>
      <c r="C20" s="368"/>
      <c r="D20" s="368"/>
      <c r="E20" s="368"/>
      <c r="F20" s="161">
        <f>'1- Situatii Financiare'!C61</f>
        <v>0</v>
      </c>
    </row>
    <row r="21" spans="1:6" x14ac:dyDescent="0.3">
      <c r="A21" s="158"/>
      <c r="B21" s="368" t="s">
        <v>12</v>
      </c>
      <c r="C21" s="368"/>
      <c r="D21" s="368"/>
      <c r="E21" s="368"/>
      <c r="F21" s="161">
        <f>'1- Situatii Financiare'!C62</f>
        <v>0</v>
      </c>
    </row>
    <row r="22" spans="1:6" x14ac:dyDescent="0.3">
      <c r="A22" s="158"/>
      <c r="B22" s="368" t="s">
        <v>6</v>
      </c>
      <c r="C22" s="368"/>
      <c r="D22" s="368"/>
      <c r="E22" s="368"/>
      <c r="F22" s="161">
        <f>'1- Situatii Financiare'!C65</f>
        <v>0</v>
      </c>
    </row>
    <row r="23" spans="1:6" x14ac:dyDescent="0.3">
      <c r="A23" s="158"/>
      <c r="B23" s="368" t="s">
        <v>532</v>
      </c>
      <c r="C23" s="368"/>
      <c r="D23" s="368"/>
      <c r="E23" s="368"/>
      <c r="F23" s="161">
        <f>'1- Situatii Financiare'!C67-'1- Situatii Financiare'!C66-'1- Situatii Financiare'!C68-'1- Situatii Financiare'!C75</f>
        <v>0</v>
      </c>
    </row>
    <row r="24" spans="1:6" x14ac:dyDescent="0.3">
      <c r="A24" s="158"/>
      <c r="B24" s="383" t="s">
        <v>533</v>
      </c>
      <c r="C24" s="383"/>
      <c r="D24" s="383"/>
      <c r="E24" s="383"/>
      <c r="F24" s="162">
        <f>F15+SUM(F21:F23)</f>
        <v>0</v>
      </c>
    </row>
    <row r="25" spans="1:6" x14ac:dyDescent="0.3">
      <c r="A25" s="158"/>
      <c r="B25" s="384" t="s">
        <v>534</v>
      </c>
      <c r="C25" s="384"/>
      <c r="D25" s="384"/>
      <c r="E25" s="384"/>
      <c r="F25" s="385"/>
    </row>
    <row r="26" spans="1:6" x14ac:dyDescent="0.3">
      <c r="A26" s="163"/>
      <c r="B26" s="155" t="s">
        <v>535</v>
      </c>
      <c r="C26" s="386" t="str">
        <f>CONCATENATE("Solicitantul ",IF(F15&gt;=0,"nu ",IF(F24&gt;=0,"nu ", IF(ABS(F24)&gt;SUM(F19+F20)/2,"","nu "))),"se încadrează în categoria întreprinderilor în dificultate")</f>
        <v>Solicitantul nu se încadrează în categoria întreprinderilor în dificultate</v>
      </c>
      <c r="D26" s="386"/>
      <c r="E26" s="386"/>
      <c r="F26" s="387"/>
    </row>
    <row r="27" spans="1:6" x14ac:dyDescent="0.3">
      <c r="A27" s="163"/>
      <c r="F27" s="164"/>
    </row>
    <row r="28" spans="1:6" hidden="1" x14ac:dyDescent="0.3">
      <c r="A28" s="156" t="s">
        <v>536</v>
      </c>
      <c r="B28" s="388" t="s">
        <v>537</v>
      </c>
      <c r="C28" s="388"/>
      <c r="D28" s="388"/>
      <c r="E28" s="165" t="s">
        <v>13</v>
      </c>
      <c r="F28" s="166" t="s">
        <v>11</v>
      </c>
    </row>
    <row r="29" spans="1:6" hidden="1" x14ac:dyDescent="0.3">
      <c r="A29" s="158" t="s">
        <v>538</v>
      </c>
      <c r="B29" s="371" t="s">
        <v>539</v>
      </c>
      <c r="C29" s="371"/>
      <c r="D29" s="371"/>
      <c r="E29" s="199" t="e">
        <f>E30/E31</f>
        <v>#DIV/0!</v>
      </c>
      <c r="F29" s="167" t="e">
        <f>F30/F31</f>
        <v>#DIV/0!</v>
      </c>
    </row>
    <row r="30" spans="1:6" hidden="1" x14ac:dyDescent="0.3">
      <c r="A30" s="158"/>
      <c r="B30" s="374" t="s">
        <v>540</v>
      </c>
      <c r="C30" s="374"/>
      <c r="D30" s="374"/>
      <c r="E30" s="200">
        <v>0</v>
      </c>
      <c r="F30" s="168">
        <v>0</v>
      </c>
    </row>
    <row r="31" spans="1:6" hidden="1" x14ac:dyDescent="0.3">
      <c r="A31" s="158"/>
      <c r="B31" s="374" t="s">
        <v>541</v>
      </c>
      <c r="C31" s="374"/>
      <c r="D31" s="374"/>
      <c r="E31" s="200">
        <v>0</v>
      </c>
      <c r="F31" s="168">
        <v>0</v>
      </c>
    </row>
    <row r="32" spans="1:6" hidden="1" x14ac:dyDescent="0.3">
      <c r="A32" s="169" t="s">
        <v>542</v>
      </c>
      <c r="B32" s="389" t="s">
        <v>543</v>
      </c>
      <c r="C32" s="389"/>
      <c r="D32" s="389"/>
      <c r="E32" s="201" t="e">
        <f>E33/E34</f>
        <v>#DIV/0!</v>
      </c>
      <c r="F32" s="170" t="e">
        <f>F33/F34</f>
        <v>#DIV/0!</v>
      </c>
    </row>
    <row r="33" spans="1:6" hidden="1" x14ac:dyDescent="0.3">
      <c r="A33" s="163"/>
      <c r="B33" s="390" t="s">
        <v>544</v>
      </c>
      <c r="C33" s="390"/>
      <c r="D33" s="390"/>
      <c r="E33" s="200">
        <v>0</v>
      </c>
      <c r="F33" s="168">
        <v>0</v>
      </c>
    </row>
    <row r="34" spans="1:6" hidden="1" x14ac:dyDescent="0.3">
      <c r="A34" s="163"/>
      <c r="B34" s="390" t="s">
        <v>545</v>
      </c>
      <c r="C34" s="390"/>
      <c r="D34" s="390"/>
      <c r="E34" s="200">
        <v>0</v>
      </c>
      <c r="F34" s="168">
        <v>0</v>
      </c>
    </row>
    <row r="35" spans="1:6" x14ac:dyDescent="0.3">
      <c r="A35" s="202"/>
      <c r="B35" s="171"/>
      <c r="C35" s="171"/>
      <c r="D35" s="171"/>
      <c r="E35" s="171"/>
      <c r="F35" s="172"/>
    </row>
    <row r="36" spans="1:6" x14ac:dyDescent="0.3">
      <c r="A36" s="173" t="s">
        <v>7</v>
      </c>
      <c r="B36" s="391" t="s">
        <v>8</v>
      </c>
      <c r="C36" s="391"/>
      <c r="D36" s="391"/>
      <c r="E36" s="391"/>
      <c r="F36" s="392"/>
    </row>
    <row r="37" spans="1:6" x14ac:dyDescent="0.3">
      <c r="A37" s="173" t="s">
        <v>9</v>
      </c>
      <c r="B37" s="391" t="s">
        <v>10</v>
      </c>
      <c r="C37" s="391"/>
      <c r="D37" s="391"/>
      <c r="E37" s="391"/>
      <c r="F37" s="392"/>
    </row>
    <row r="40" spans="1:6" ht="46.8" customHeight="1" x14ac:dyDescent="0.3">
      <c r="A40" s="374" t="s">
        <v>546</v>
      </c>
      <c r="B40" s="374"/>
      <c r="C40" s="374"/>
      <c r="D40" s="374"/>
      <c r="E40" s="374"/>
      <c r="F40" s="374"/>
    </row>
  </sheetData>
  <sheetProtection algorithmName="SHA-512" hashValue="hJrbqNVKSMye8fTBiwHF5myyjScVYGWL1AQ5lGNoHzgV4TWYpDoaJwDItXf/b7Eg8tU26IRtZgYTaQSyHQk42A==" saltValue="Fm7N/SKmPJHzyDFjg1QqTw==" spinCount="100000" sheet="1" formatCells="0" formatColumns="0" formatRows="0" insertColumns="0" insertRows="0"/>
  <mergeCells count="33">
    <mergeCell ref="B33:D33"/>
    <mergeCell ref="B34:D34"/>
    <mergeCell ref="B36:F36"/>
    <mergeCell ref="B37:F37"/>
    <mergeCell ref="A40:F40"/>
    <mergeCell ref="B28:D28"/>
    <mergeCell ref="B29:D29"/>
    <mergeCell ref="B30:D30"/>
    <mergeCell ref="B31:D31"/>
    <mergeCell ref="B32:D32"/>
    <mergeCell ref="B22:E22"/>
    <mergeCell ref="B23:E23"/>
    <mergeCell ref="B24:E24"/>
    <mergeCell ref="B25:F25"/>
    <mergeCell ref="C26:F26"/>
    <mergeCell ref="B17:F17"/>
    <mergeCell ref="B18:F18"/>
    <mergeCell ref="B19:E19"/>
    <mergeCell ref="B20:E20"/>
    <mergeCell ref="B21:E21"/>
    <mergeCell ref="A1:F1"/>
    <mergeCell ref="A3:F3"/>
    <mergeCell ref="A5:F5"/>
    <mergeCell ref="A6:F6"/>
    <mergeCell ref="A7:F7"/>
    <mergeCell ref="B14:E14"/>
    <mergeCell ref="B15:E15"/>
    <mergeCell ref="B16:F16"/>
    <mergeCell ref="A8:F8"/>
    <mergeCell ref="B10:F10"/>
    <mergeCell ref="B11:F11"/>
    <mergeCell ref="B12:F12"/>
    <mergeCell ref="B13:E13"/>
  </mergeCells>
  <pageMargins left="0.45" right="0.45" top="0.5" bottom="0.5" header="0.05" footer="0.05"/>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119"/>
  <sheetViews>
    <sheetView tabSelected="1" topLeftCell="A22" zoomScale="80" zoomScaleNormal="80" workbookViewId="0">
      <selection activeCell="I75" sqref="I75"/>
    </sheetView>
  </sheetViews>
  <sheetFormatPr defaultColWidth="8.88671875" defaultRowHeight="19.8" customHeight="1" x14ac:dyDescent="0.3"/>
  <cols>
    <col min="1" max="1" width="14.77734375" style="105" customWidth="1"/>
    <col min="2" max="2" width="25.109375" style="105" customWidth="1"/>
    <col min="3" max="3" width="17.21875" style="106" customWidth="1"/>
    <col min="4" max="4" width="19.77734375" style="106" bestFit="1" customWidth="1"/>
    <col min="5" max="5" width="13.5546875" style="118" bestFit="1" customWidth="1"/>
    <col min="6" max="6" width="17.44140625" style="106" customWidth="1"/>
    <col min="7" max="7" width="19.21875" style="106" customWidth="1"/>
    <col min="8" max="8" width="19.77734375" style="118" bestFit="1" customWidth="1"/>
    <col min="9" max="9" width="18.44140625" style="118" customWidth="1"/>
    <col min="10" max="10" width="21.5546875" style="106" customWidth="1"/>
    <col min="11" max="11" width="34.88671875" style="106" customWidth="1"/>
    <col min="12" max="12" width="16.44140625" style="106" customWidth="1"/>
    <col min="13" max="13" width="18.33203125" style="106" customWidth="1"/>
    <col min="14" max="14" width="16.33203125" style="106" customWidth="1"/>
    <col min="15" max="16" width="17.109375" style="106" customWidth="1"/>
    <col min="17" max="17" width="16.109375" style="106" customWidth="1"/>
    <col min="18" max="18" width="13.44140625" style="106" customWidth="1"/>
    <col min="19" max="19" width="5.33203125" style="106" customWidth="1"/>
    <col min="20" max="16384" width="8.88671875" style="106"/>
  </cols>
  <sheetData>
    <row r="1" spans="1:18" ht="39.6" customHeight="1" x14ac:dyDescent="0.3">
      <c r="A1" s="398" t="s">
        <v>552</v>
      </c>
      <c r="B1" s="398"/>
      <c r="C1" s="398"/>
      <c r="D1" s="398"/>
      <c r="E1" s="398"/>
      <c r="F1" s="398"/>
      <c r="G1" s="398"/>
      <c r="H1" s="398"/>
      <c r="I1" s="398"/>
      <c r="K1" s="398" t="s">
        <v>20</v>
      </c>
      <c r="L1" s="398"/>
      <c r="M1" s="398"/>
      <c r="N1" s="398"/>
      <c r="O1" s="398"/>
      <c r="P1" s="398"/>
      <c r="Q1" s="398"/>
      <c r="R1" s="398"/>
    </row>
    <row r="2" spans="1:18" s="118" customFormat="1" ht="31.2" customHeight="1" x14ac:dyDescent="0.3">
      <c r="A2" s="402" t="s">
        <v>77</v>
      </c>
      <c r="B2" s="402" t="s">
        <v>78</v>
      </c>
      <c r="C2" s="403" t="s">
        <v>16</v>
      </c>
      <c r="D2" s="403"/>
      <c r="E2" s="403" t="s">
        <v>17</v>
      </c>
      <c r="F2" s="403" t="s">
        <v>18</v>
      </c>
      <c r="G2" s="403"/>
      <c r="H2" s="403" t="s">
        <v>19</v>
      </c>
      <c r="I2" s="403" t="s">
        <v>79</v>
      </c>
      <c r="J2" s="255"/>
      <c r="K2" s="394" t="s">
        <v>15</v>
      </c>
      <c r="L2" s="404" t="s">
        <v>20</v>
      </c>
      <c r="M2" s="404"/>
      <c r="N2" s="404"/>
      <c r="O2" s="404"/>
      <c r="P2" s="404"/>
      <c r="Q2" s="404"/>
      <c r="R2" s="404"/>
    </row>
    <row r="3" spans="1:18" s="118" customFormat="1" ht="31.2" customHeight="1" x14ac:dyDescent="0.3">
      <c r="A3" s="402"/>
      <c r="B3" s="402"/>
      <c r="C3" s="214" t="s">
        <v>21</v>
      </c>
      <c r="D3" s="214" t="s">
        <v>22</v>
      </c>
      <c r="E3" s="403"/>
      <c r="F3" s="214" t="s">
        <v>21</v>
      </c>
      <c r="G3" s="214" t="s">
        <v>23</v>
      </c>
      <c r="H3" s="403"/>
      <c r="I3" s="403"/>
      <c r="J3" s="255"/>
      <c r="K3" s="394"/>
      <c r="L3" s="404"/>
      <c r="M3" s="404"/>
      <c r="N3" s="404"/>
      <c r="O3" s="404"/>
      <c r="P3" s="404"/>
      <c r="Q3" s="404"/>
      <c r="R3" s="404"/>
    </row>
    <row r="4" spans="1:18" s="118" customFormat="1" ht="31.2" customHeight="1" x14ac:dyDescent="0.3">
      <c r="A4" s="399"/>
      <c r="B4" s="400"/>
      <c r="C4" s="400"/>
      <c r="D4" s="400"/>
      <c r="E4" s="400"/>
      <c r="F4" s="400"/>
      <c r="G4" s="400"/>
      <c r="H4" s="400"/>
      <c r="I4" s="401"/>
      <c r="K4" s="206"/>
      <c r="L4" s="256" t="s">
        <v>44</v>
      </c>
      <c r="M4" s="256" t="s">
        <v>45</v>
      </c>
      <c r="N4" s="256" t="s">
        <v>46</v>
      </c>
      <c r="O4" s="256" t="s">
        <v>47</v>
      </c>
      <c r="P4" s="256" t="s">
        <v>81</v>
      </c>
      <c r="Q4" s="256" t="s">
        <v>14</v>
      </c>
      <c r="R4" s="257" t="s">
        <v>24</v>
      </c>
    </row>
    <row r="5" spans="1:18" s="108" customFormat="1" ht="46.2" customHeight="1" x14ac:dyDescent="0.3">
      <c r="A5" s="395" t="s">
        <v>649</v>
      </c>
      <c r="B5" s="395"/>
      <c r="C5" s="395"/>
      <c r="D5" s="395"/>
      <c r="E5" s="395"/>
      <c r="F5" s="395"/>
      <c r="G5" s="395"/>
      <c r="H5" s="395"/>
      <c r="I5" s="395"/>
      <c r="K5" s="393" t="str">
        <f>A5</f>
        <v>CHELTUIELI PENTRU ACTIVITATILE DE CERCETARE INDUSTRIALĂ, CERCETARE EXPERIMENTALĂ ȘI REALIZAREA DE STUDII DE FEZABILITATE PREMERGĂTOARE ACTIVITĂȚII DE CERCETARE, ÎN CONFORMITATE CU ART. 25 DIN REGULAMENTUL (UE) 651/2014                                                                                                                                                                                                                                                                                                                                                                                            AJUTOARELE PENTRU PROIECTE DE CERCETARE ȘI DEZVOLTARE</v>
      </c>
      <c r="L5" s="393"/>
      <c r="M5" s="393"/>
      <c r="N5" s="393"/>
      <c r="O5" s="393"/>
      <c r="P5" s="393"/>
      <c r="Q5" s="393"/>
      <c r="R5" s="393"/>
    </row>
    <row r="6" spans="1:18" ht="47.4" customHeight="1" x14ac:dyDescent="0.3">
      <c r="A6" s="258" t="s">
        <v>71</v>
      </c>
      <c r="B6" s="258" t="s">
        <v>100</v>
      </c>
      <c r="C6" s="249">
        <v>0</v>
      </c>
      <c r="D6" s="249">
        <v>0</v>
      </c>
      <c r="E6" s="250">
        <f>C6+D6</f>
        <v>0</v>
      </c>
      <c r="F6" s="249">
        <v>0</v>
      </c>
      <c r="G6" s="249">
        <v>0</v>
      </c>
      <c r="H6" s="250">
        <f>F6+G6</f>
        <v>0</v>
      </c>
      <c r="I6" s="250">
        <f>E6+H6</f>
        <v>0</v>
      </c>
      <c r="J6" s="109"/>
      <c r="K6" s="110" t="str">
        <f>B6</f>
        <v>Cheltuieli cu amortizarea pentru cercetare industriala (clădiri)</v>
      </c>
      <c r="L6" s="276">
        <v>0</v>
      </c>
      <c r="M6" s="276">
        <v>0</v>
      </c>
      <c r="N6" s="276">
        <v>0</v>
      </c>
      <c r="O6" s="276">
        <v>0</v>
      </c>
      <c r="P6" s="276">
        <v>0</v>
      </c>
      <c r="Q6" s="111">
        <f>SUM(L6:P6)</f>
        <v>0</v>
      </c>
      <c r="R6" s="112" t="str">
        <f>IF(Q6=I6,"OK","ERROR")</f>
        <v>OK</v>
      </c>
    </row>
    <row r="7" spans="1:18" ht="48" customHeight="1" x14ac:dyDescent="0.3">
      <c r="A7" s="258" t="s">
        <v>71</v>
      </c>
      <c r="B7" s="258" t="s">
        <v>95</v>
      </c>
      <c r="C7" s="249">
        <v>0</v>
      </c>
      <c r="D7" s="249">
        <v>0</v>
      </c>
      <c r="E7" s="250">
        <f t="shared" ref="E7:E14" si="0">C7+D7</f>
        <v>0</v>
      </c>
      <c r="F7" s="249">
        <v>0</v>
      </c>
      <c r="G7" s="249">
        <v>0</v>
      </c>
      <c r="H7" s="250">
        <f t="shared" ref="H7:H14" si="1">F7+G7</f>
        <v>0</v>
      </c>
      <c r="I7" s="250">
        <f t="shared" ref="I7:I14" si="2">E7+H7</f>
        <v>0</v>
      </c>
      <c r="J7" s="109"/>
      <c r="K7" s="110" t="str">
        <f t="shared" ref="K7:K14" si="3">B7</f>
        <v>Cheltuieli cu amortizarea pentru cercetare industriala (costurile instrumentelor și ale echipamentelor)</v>
      </c>
      <c r="L7" s="276">
        <v>0</v>
      </c>
      <c r="M7" s="276">
        <v>0</v>
      </c>
      <c r="N7" s="276">
        <v>0</v>
      </c>
      <c r="O7" s="276">
        <v>0</v>
      </c>
      <c r="P7" s="276">
        <v>0</v>
      </c>
      <c r="Q7" s="111">
        <f t="shared" ref="Q7:Q29" si="4">SUM(L7:P7)</f>
        <v>0</v>
      </c>
      <c r="R7" s="112" t="str">
        <f t="shared" ref="R7:R29" si="5">IF(Q7=I7,"OK","ERROR")</f>
        <v>OK</v>
      </c>
    </row>
    <row r="8" spans="1:18" ht="60.6" customHeight="1" x14ac:dyDescent="0.3">
      <c r="A8" s="258" t="s">
        <v>71</v>
      </c>
      <c r="B8" s="258" t="s">
        <v>93</v>
      </c>
      <c r="C8" s="249">
        <v>0</v>
      </c>
      <c r="D8" s="249">
        <v>0</v>
      </c>
      <c r="E8" s="250">
        <f t="shared" si="0"/>
        <v>0</v>
      </c>
      <c r="F8" s="249">
        <v>0</v>
      </c>
      <c r="G8" s="249">
        <v>0</v>
      </c>
      <c r="H8" s="250">
        <f t="shared" si="1"/>
        <v>0</v>
      </c>
      <c r="I8" s="250">
        <f t="shared" si="2"/>
        <v>0</v>
      </c>
      <c r="J8" s="109"/>
      <c r="K8" s="110" t="str">
        <f t="shared" si="3"/>
        <v>Cheltuieli pentru achiziţia de active fixe corporale (altele decât terenuri și imobile), pentru cercetare industriala</v>
      </c>
      <c r="L8" s="276">
        <v>0</v>
      </c>
      <c r="M8" s="276">
        <v>0</v>
      </c>
      <c r="N8" s="276">
        <v>0</v>
      </c>
      <c r="O8" s="276">
        <v>0</v>
      </c>
      <c r="P8" s="276">
        <v>0</v>
      </c>
      <c r="Q8" s="111">
        <f t="shared" si="4"/>
        <v>0</v>
      </c>
      <c r="R8" s="112" t="str">
        <f t="shared" si="5"/>
        <v>OK</v>
      </c>
    </row>
    <row r="9" spans="1:18" ht="52.8" customHeight="1" x14ac:dyDescent="0.3">
      <c r="A9" s="258" t="s">
        <v>86</v>
      </c>
      <c r="B9" s="258" t="s">
        <v>98</v>
      </c>
      <c r="C9" s="249">
        <v>0</v>
      </c>
      <c r="D9" s="249">
        <v>0</v>
      </c>
      <c r="E9" s="250">
        <f t="shared" si="0"/>
        <v>0</v>
      </c>
      <c r="F9" s="249">
        <v>0</v>
      </c>
      <c r="G9" s="249">
        <v>0</v>
      </c>
      <c r="H9" s="250">
        <f t="shared" si="1"/>
        <v>0</v>
      </c>
      <c r="I9" s="250">
        <f t="shared" si="2"/>
        <v>0</v>
      </c>
      <c r="J9" s="109"/>
      <c r="K9" s="110" t="str">
        <f t="shared" si="3"/>
        <v>Cheltuieli pentru achiziţia de active necorporale pentru cercetare industrială</v>
      </c>
      <c r="L9" s="276">
        <v>0</v>
      </c>
      <c r="M9" s="276">
        <v>0</v>
      </c>
      <c r="N9" s="276">
        <v>0</v>
      </c>
      <c r="O9" s="276">
        <v>0</v>
      </c>
      <c r="P9" s="276">
        <v>0</v>
      </c>
      <c r="Q9" s="111">
        <f t="shared" si="4"/>
        <v>0</v>
      </c>
      <c r="R9" s="112" t="str">
        <f t="shared" si="5"/>
        <v>OK</v>
      </c>
    </row>
    <row r="10" spans="1:18" ht="52.8" customHeight="1" x14ac:dyDescent="0.3">
      <c r="A10" s="258" t="s">
        <v>85</v>
      </c>
      <c r="B10" s="258" t="s">
        <v>706</v>
      </c>
      <c r="C10" s="249">
        <v>0</v>
      </c>
      <c r="D10" s="249">
        <v>0</v>
      </c>
      <c r="E10" s="250">
        <f t="shared" si="0"/>
        <v>0</v>
      </c>
      <c r="F10" s="249">
        <v>0</v>
      </c>
      <c r="G10" s="249">
        <v>0</v>
      </c>
      <c r="H10" s="250">
        <f t="shared" si="1"/>
        <v>0</v>
      </c>
      <c r="I10" s="250">
        <f t="shared" si="2"/>
        <v>0</v>
      </c>
      <c r="J10" s="109"/>
      <c r="K10" s="110" t="str">
        <f t="shared" si="3"/>
        <v>Cheltuieli sub forma de rata forfetara cf. art. 25 din Regulamentul (UE) 651/2014</v>
      </c>
      <c r="L10" s="276">
        <v>0</v>
      </c>
      <c r="M10" s="276">
        <v>0</v>
      </c>
      <c r="N10" s="276">
        <v>0</v>
      </c>
      <c r="O10" s="276">
        <v>0</v>
      </c>
      <c r="P10" s="276">
        <v>0</v>
      </c>
      <c r="Q10" s="111">
        <f t="shared" si="4"/>
        <v>0</v>
      </c>
      <c r="R10" s="112" t="str">
        <f t="shared" si="5"/>
        <v>OK</v>
      </c>
    </row>
    <row r="11" spans="1:18" ht="71.400000000000006" customHeight="1" x14ac:dyDescent="0.3">
      <c r="A11" s="258" t="s">
        <v>103</v>
      </c>
      <c r="B11" s="258" t="s">
        <v>104</v>
      </c>
      <c r="C11" s="249">
        <v>0</v>
      </c>
      <c r="D11" s="274">
        <v>0</v>
      </c>
      <c r="E11" s="250">
        <f t="shared" si="0"/>
        <v>0</v>
      </c>
      <c r="F11" s="249">
        <v>0</v>
      </c>
      <c r="G11" s="274">
        <v>0</v>
      </c>
      <c r="H11" s="250">
        <f t="shared" si="1"/>
        <v>0</v>
      </c>
      <c r="I11" s="250">
        <f t="shared" si="2"/>
        <v>0</v>
      </c>
      <c r="J11" s="109"/>
      <c r="K11" s="110" t="str">
        <f t="shared" si="3"/>
        <v xml:space="preserve">Cheltuieli salariale pentru cercetare industrială, aferente personalul implicat in implementarea proiectului (în derularea activităților, altele decât management de proiect) </v>
      </c>
      <c r="L11" s="276">
        <v>0</v>
      </c>
      <c r="M11" s="276">
        <v>0</v>
      </c>
      <c r="N11" s="276">
        <v>0</v>
      </c>
      <c r="O11" s="276">
        <v>0</v>
      </c>
      <c r="P11" s="276">
        <v>0</v>
      </c>
      <c r="Q11" s="111">
        <f t="shared" si="4"/>
        <v>0</v>
      </c>
      <c r="R11" s="112" t="str">
        <f t="shared" si="5"/>
        <v>OK</v>
      </c>
    </row>
    <row r="12" spans="1:18" ht="78.599999999999994" customHeight="1" x14ac:dyDescent="0.3">
      <c r="A12" s="258" t="s">
        <v>73</v>
      </c>
      <c r="B12" s="258" t="s">
        <v>696</v>
      </c>
      <c r="C12" s="249">
        <v>0</v>
      </c>
      <c r="D12" s="249">
        <v>0</v>
      </c>
      <c r="E12" s="250">
        <f t="shared" si="0"/>
        <v>0</v>
      </c>
      <c r="F12" s="249">
        <v>0</v>
      </c>
      <c r="G12" s="249">
        <v>0</v>
      </c>
      <c r="H12" s="250">
        <f t="shared" si="1"/>
        <v>0</v>
      </c>
      <c r="I12" s="250">
        <f t="shared" si="2"/>
        <v>0</v>
      </c>
      <c r="J12" s="109"/>
      <c r="K12" s="110" t="str">
        <f t="shared" si="3"/>
        <v xml:space="preserve">Cheltuieli aferente cercetării contractuale pentru activități de cercetare industrial </v>
      </c>
      <c r="L12" s="276">
        <v>0</v>
      </c>
      <c r="M12" s="276">
        <v>0</v>
      </c>
      <c r="N12" s="276">
        <v>0</v>
      </c>
      <c r="O12" s="276">
        <v>0</v>
      </c>
      <c r="P12" s="276">
        <v>0</v>
      </c>
      <c r="Q12" s="111">
        <f t="shared" si="4"/>
        <v>0</v>
      </c>
      <c r="R12" s="112" t="str">
        <f t="shared" si="5"/>
        <v>OK</v>
      </c>
    </row>
    <row r="13" spans="1:18" ht="52.8" customHeight="1" x14ac:dyDescent="0.3">
      <c r="A13" s="321" t="s">
        <v>73</v>
      </c>
      <c r="B13" s="321" t="s">
        <v>114</v>
      </c>
      <c r="C13" s="249">
        <v>0</v>
      </c>
      <c r="D13" s="249">
        <v>0</v>
      </c>
      <c r="E13" s="250">
        <f t="shared" si="0"/>
        <v>0</v>
      </c>
      <c r="F13" s="249">
        <v>0</v>
      </c>
      <c r="G13" s="249">
        <v>0</v>
      </c>
      <c r="H13" s="250">
        <f t="shared" si="1"/>
        <v>0</v>
      </c>
      <c r="I13" s="250">
        <f t="shared" si="2"/>
        <v>0</v>
      </c>
      <c r="J13" s="109"/>
      <c r="K13" s="110" t="str">
        <f t="shared" si="3"/>
        <v>Cheltuieli pentru servicii de consultanță și echivalente folosite exclusiv pentru activitățile de cercetare industriala</v>
      </c>
      <c r="L13" s="276">
        <v>0</v>
      </c>
      <c r="M13" s="276">
        <v>0</v>
      </c>
      <c r="N13" s="276">
        <v>0</v>
      </c>
      <c r="O13" s="276">
        <v>0</v>
      </c>
      <c r="P13" s="276">
        <v>0</v>
      </c>
      <c r="Q13" s="111">
        <f t="shared" si="4"/>
        <v>0</v>
      </c>
      <c r="R13" s="112" t="str">
        <f t="shared" si="5"/>
        <v>OK</v>
      </c>
    </row>
    <row r="14" spans="1:18" ht="41.4" customHeight="1" x14ac:dyDescent="0.3">
      <c r="A14" s="258" t="s">
        <v>73</v>
      </c>
      <c r="B14" s="258" t="s">
        <v>111</v>
      </c>
      <c r="C14" s="249">
        <v>0</v>
      </c>
      <c r="D14" s="249">
        <v>0</v>
      </c>
      <c r="E14" s="250">
        <f t="shared" si="0"/>
        <v>0</v>
      </c>
      <c r="F14" s="249">
        <v>0</v>
      </c>
      <c r="G14" s="249">
        <v>0</v>
      </c>
      <c r="H14" s="250">
        <f t="shared" si="1"/>
        <v>0</v>
      </c>
      <c r="I14" s="250">
        <f t="shared" si="2"/>
        <v>0</v>
      </c>
      <c r="J14" s="109"/>
      <c r="K14" s="110" t="str">
        <f t="shared" si="3"/>
        <v xml:space="preserve">Cheltuieli pentru realizarea studiului de fezabilitate pregatitor pentru cercetare industriala </v>
      </c>
      <c r="L14" s="276">
        <v>0</v>
      </c>
      <c r="M14" s="276">
        <v>0</v>
      </c>
      <c r="N14" s="276">
        <v>0</v>
      </c>
      <c r="O14" s="276">
        <v>0</v>
      </c>
      <c r="P14" s="276">
        <v>0</v>
      </c>
      <c r="Q14" s="111">
        <f t="shared" si="4"/>
        <v>0</v>
      </c>
      <c r="R14" s="112" t="str">
        <f t="shared" si="5"/>
        <v>OK</v>
      </c>
    </row>
    <row r="15" spans="1:18" s="254" customFormat="1" ht="40.200000000000003" customHeight="1" x14ac:dyDescent="0.3">
      <c r="A15" s="406" t="s">
        <v>652</v>
      </c>
      <c r="B15" s="407"/>
      <c r="C15" s="251">
        <f>SUM(C6:C14)</f>
        <v>0</v>
      </c>
      <c r="D15" s="251">
        <f t="shared" ref="D15:G15" si="6">SUM(D6:D14)</f>
        <v>0</v>
      </c>
      <c r="E15" s="251">
        <f t="shared" si="6"/>
        <v>0</v>
      </c>
      <c r="F15" s="251">
        <f t="shared" si="6"/>
        <v>0</v>
      </c>
      <c r="G15" s="251">
        <f t="shared" si="6"/>
        <v>0</v>
      </c>
      <c r="H15" s="251">
        <f t="shared" ref="H15" si="7">F15+G15</f>
        <v>0</v>
      </c>
      <c r="I15" s="251">
        <f t="shared" ref="I15" si="8">E15+H15</f>
        <v>0</v>
      </c>
      <c r="J15" s="252"/>
      <c r="K15" s="253" t="str">
        <f>A15</f>
        <v>CERCETARE INDUSTRIALA</v>
      </c>
      <c r="L15" s="251">
        <f>SUM(L6:L14)</f>
        <v>0</v>
      </c>
      <c r="M15" s="251">
        <f t="shared" ref="M15:P15" si="9">SUM(M6:M14)</f>
        <v>0</v>
      </c>
      <c r="N15" s="251">
        <f t="shared" si="9"/>
        <v>0</v>
      </c>
      <c r="O15" s="251">
        <f t="shared" si="9"/>
        <v>0</v>
      </c>
      <c r="P15" s="251">
        <f t="shared" si="9"/>
        <v>0</v>
      </c>
      <c r="Q15" s="111">
        <f t="shared" si="4"/>
        <v>0</v>
      </c>
      <c r="R15" s="112" t="str">
        <f t="shared" si="5"/>
        <v>OK</v>
      </c>
    </row>
    <row r="16" spans="1:18" s="254" customFormat="1" ht="40.200000000000003" customHeight="1" x14ac:dyDescent="0.3">
      <c r="A16" s="277"/>
      <c r="B16" s="278"/>
      <c r="C16" s="279"/>
      <c r="D16" s="279"/>
      <c r="E16" s="279"/>
      <c r="F16" s="279"/>
      <c r="G16" s="279"/>
      <c r="H16" s="279"/>
      <c r="I16" s="279"/>
      <c r="J16" s="252"/>
      <c r="K16" s="280"/>
      <c r="L16" s="279"/>
      <c r="M16" s="279"/>
      <c r="N16" s="279"/>
      <c r="O16" s="279"/>
      <c r="P16" s="279"/>
      <c r="Q16" s="111"/>
      <c r="R16" s="112"/>
    </row>
    <row r="17" spans="1:18" s="118" customFormat="1" ht="31.2" customHeight="1" x14ac:dyDescent="0.3">
      <c r="A17" s="402" t="s">
        <v>77</v>
      </c>
      <c r="B17" s="402" t="s">
        <v>78</v>
      </c>
      <c r="C17" s="403" t="s">
        <v>16</v>
      </c>
      <c r="D17" s="403"/>
      <c r="E17" s="403" t="s">
        <v>17</v>
      </c>
      <c r="F17" s="403" t="s">
        <v>18</v>
      </c>
      <c r="G17" s="403"/>
      <c r="H17" s="403" t="s">
        <v>19</v>
      </c>
      <c r="I17" s="403" t="s">
        <v>79</v>
      </c>
      <c r="J17" s="255"/>
      <c r="K17" s="394" t="s">
        <v>15</v>
      </c>
      <c r="L17" s="404" t="s">
        <v>20</v>
      </c>
      <c r="M17" s="404"/>
      <c r="N17" s="404"/>
      <c r="O17" s="404"/>
      <c r="P17" s="404"/>
      <c r="Q17" s="404"/>
      <c r="R17" s="404"/>
    </row>
    <row r="18" spans="1:18" s="118" customFormat="1" ht="31.2" customHeight="1" x14ac:dyDescent="0.3">
      <c r="A18" s="402"/>
      <c r="B18" s="402"/>
      <c r="C18" s="214" t="s">
        <v>21</v>
      </c>
      <c r="D18" s="214" t="s">
        <v>22</v>
      </c>
      <c r="E18" s="403"/>
      <c r="F18" s="214" t="s">
        <v>21</v>
      </c>
      <c r="G18" s="214" t="s">
        <v>23</v>
      </c>
      <c r="H18" s="403"/>
      <c r="I18" s="403"/>
      <c r="J18" s="255"/>
      <c r="K18" s="394"/>
      <c r="L18" s="404"/>
      <c r="M18" s="404"/>
      <c r="N18" s="404"/>
      <c r="O18" s="404"/>
      <c r="P18" s="404"/>
      <c r="Q18" s="404"/>
      <c r="R18" s="404"/>
    </row>
    <row r="19" spans="1:18" ht="52.8" customHeight="1" x14ac:dyDescent="0.3">
      <c r="A19" s="258" t="s">
        <v>71</v>
      </c>
      <c r="B19" s="258" t="s">
        <v>97</v>
      </c>
      <c r="C19" s="249">
        <v>0</v>
      </c>
      <c r="D19" s="249">
        <v>0</v>
      </c>
      <c r="E19" s="205">
        <f>C19+D19</f>
        <v>0</v>
      </c>
      <c r="F19" s="249">
        <v>0</v>
      </c>
      <c r="G19" s="249">
        <v>0</v>
      </c>
      <c r="H19" s="205">
        <f>F19+G19</f>
        <v>0</v>
      </c>
      <c r="I19" s="205">
        <f t="shared" ref="I19" si="10">E19+H19</f>
        <v>0</v>
      </c>
      <c r="J19" s="109"/>
      <c r="K19" s="110" t="str">
        <f t="shared" ref="K19:K27" si="11">B19</f>
        <v>Cheltuieli cu amortizarea pentru dezvoltare experimentală (clădiri)</v>
      </c>
      <c r="L19" s="276">
        <v>0</v>
      </c>
      <c r="M19" s="276">
        <v>0</v>
      </c>
      <c r="N19" s="276">
        <v>0</v>
      </c>
      <c r="O19" s="276">
        <v>0</v>
      </c>
      <c r="P19" s="276">
        <v>0</v>
      </c>
      <c r="Q19" s="111">
        <f t="shared" si="4"/>
        <v>0</v>
      </c>
      <c r="R19" s="112" t="str">
        <f t="shared" si="5"/>
        <v>OK</v>
      </c>
    </row>
    <row r="20" spans="1:18" ht="55.2" customHeight="1" x14ac:dyDescent="0.3">
      <c r="A20" s="258" t="s">
        <v>71</v>
      </c>
      <c r="B20" s="258" t="s">
        <v>96</v>
      </c>
      <c r="C20" s="249">
        <v>0</v>
      </c>
      <c r="D20" s="249">
        <v>0</v>
      </c>
      <c r="E20" s="205">
        <f t="shared" ref="E20:E27" si="12">C20+D20</f>
        <v>0</v>
      </c>
      <c r="F20" s="249">
        <v>0</v>
      </c>
      <c r="G20" s="249">
        <v>0</v>
      </c>
      <c r="H20" s="205">
        <f t="shared" ref="H20:H27" si="13">F20+G20</f>
        <v>0</v>
      </c>
      <c r="I20" s="205">
        <f t="shared" ref="I20:I27" si="14">E20+H20</f>
        <v>0</v>
      </c>
      <c r="K20" s="110" t="str">
        <f t="shared" si="11"/>
        <v>Cheltuieli cu amortizarea pentru dezvoltare experimentală (costurile instrumentelor și ale echipamentelor)</v>
      </c>
      <c r="L20" s="276">
        <v>0</v>
      </c>
      <c r="M20" s="276">
        <v>0</v>
      </c>
      <c r="N20" s="276">
        <v>0</v>
      </c>
      <c r="O20" s="276">
        <v>0</v>
      </c>
      <c r="P20" s="276">
        <v>0</v>
      </c>
      <c r="Q20" s="111">
        <f t="shared" si="4"/>
        <v>0</v>
      </c>
      <c r="R20" s="112" t="str">
        <f t="shared" si="5"/>
        <v>OK</v>
      </c>
    </row>
    <row r="21" spans="1:18" ht="56.4" customHeight="1" x14ac:dyDescent="0.3">
      <c r="A21" s="258" t="s">
        <v>71</v>
      </c>
      <c r="B21" s="258" t="s">
        <v>94</v>
      </c>
      <c r="C21" s="249">
        <v>0</v>
      </c>
      <c r="D21" s="249">
        <v>0</v>
      </c>
      <c r="E21" s="205">
        <f t="shared" si="12"/>
        <v>0</v>
      </c>
      <c r="F21" s="249">
        <v>0</v>
      </c>
      <c r="G21" s="249">
        <v>0</v>
      </c>
      <c r="H21" s="205">
        <f t="shared" si="13"/>
        <v>0</v>
      </c>
      <c r="I21" s="205">
        <f t="shared" si="14"/>
        <v>0</v>
      </c>
      <c r="J21" s="109"/>
      <c r="K21" s="110" t="str">
        <f t="shared" si="11"/>
        <v>Cheltuieli pentru achiziţia de active fixe corporale (altele decât terenuri și imobile), pentru dezvoltare experimentală</v>
      </c>
      <c r="L21" s="276">
        <v>0</v>
      </c>
      <c r="M21" s="276">
        <v>0</v>
      </c>
      <c r="N21" s="276">
        <v>0</v>
      </c>
      <c r="O21" s="276">
        <v>0</v>
      </c>
      <c r="P21" s="276">
        <v>0</v>
      </c>
      <c r="Q21" s="111">
        <f t="shared" si="4"/>
        <v>0</v>
      </c>
      <c r="R21" s="112" t="str">
        <f t="shared" si="5"/>
        <v>OK</v>
      </c>
    </row>
    <row r="22" spans="1:18" ht="48" customHeight="1" x14ac:dyDescent="0.3">
      <c r="A22" s="258" t="s">
        <v>86</v>
      </c>
      <c r="B22" s="258" t="s">
        <v>99</v>
      </c>
      <c r="C22" s="249">
        <v>0</v>
      </c>
      <c r="D22" s="249">
        <v>0</v>
      </c>
      <c r="E22" s="205">
        <f t="shared" si="12"/>
        <v>0</v>
      </c>
      <c r="F22" s="249">
        <v>0</v>
      </c>
      <c r="G22" s="249">
        <v>0</v>
      </c>
      <c r="H22" s="205">
        <f t="shared" si="13"/>
        <v>0</v>
      </c>
      <c r="I22" s="205">
        <f t="shared" si="14"/>
        <v>0</v>
      </c>
      <c r="J22" s="109"/>
      <c r="K22" s="110" t="str">
        <f t="shared" si="11"/>
        <v>Cheltuieli pentru achiziţia de active necorporale  pentru dezvoltare experimentală</v>
      </c>
      <c r="L22" s="276">
        <v>0</v>
      </c>
      <c r="M22" s="276">
        <v>0</v>
      </c>
      <c r="N22" s="276">
        <v>0</v>
      </c>
      <c r="O22" s="276">
        <v>0</v>
      </c>
      <c r="P22" s="276">
        <v>0</v>
      </c>
      <c r="Q22" s="111">
        <f t="shared" si="4"/>
        <v>0</v>
      </c>
      <c r="R22" s="112" t="str">
        <f t="shared" si="5"/>
        <v>OK</v>
      </c>
    </row>
    <row r="23" spans="1:18" ht="87.6" customHeight="1" x14ac:dyDescent="0.3">
      <c r="A23" s="258" t="s">
        <v>85</v>
      </c>
      <c r="B23" s="258" t="s">
        <v>706</v>
      </c>
      <c r="C23" s="249">
        <v>0</v>
      </c>
      <c r="D23" s="249">
        <v>0</v>
      </c>
      <c r="E23" s="205">
        <f t="shared" si="12"/>
        <v>0</v>
      </c>
      <c r="F23" s="249">
        <v>0</v>
      </c>
      <c r="G23" s="249">
        <v>0</v>
      </c>
      <c r="H23" s="205">
        <f t="shared" si="13"/>
        <v>0</v>
      </c>
      <c r="I23" s="205">
        <f t="shared" si="14"/>
        <v>0</v>
      </c>
      <c r="J23" s="122" t="str">
        <f>IF(SUM(E23+E10)&gt;E29*'0-Instructiuni'!F28,"!!! Atentie prag cheltuieli pentru substante, materiale, plante,etc","")</f>
        <v/>
      </c>
      <c r="K23" s="110" t="str">
        <f t="shared" si="11"/>
        <v>Cheltuieli sub forma de rata forfetara cf. art. 25 din Regulamentul (UE) 651/2014</v>
      </c>
      <c r="L23" s="276">
        <v>0</v>
      </c>
      <c r="M23" s="276">
        <v>0</v>
      </c>
      <c r="N23" s="276">
        <v>0</v>
      </c>
      <c r="O23" s="276">
        <v>0</v>
      </c>
      <c r="P23" s="276">
        <v>0</v>
      </c>
      <c r="Q23" s="111">
        <f t="shared" si="4"/>
        <v>0</v>
      </c>
      <c r="R23" s="112" t="str">
        <f t="shared" si="5"/>
        <v>OK</v>
      </c>
    </row>
    <row r="24" spans="1:18" ht="78" customHeight="1" x14ac:dyDescent="0.3">
      <c r="A24" s="258" t="s">
        <v>103</v>
      </c>
      <c r="B24" s="258" t="s">
        <v>105</v>
      </c>
      <c r="C24" s="249">
        <v>0</v>
      </c>
      <c r="D24" s="275"/>
      <c r="E24" s="205">
        <f t="shared" si="12"/>
        <v>0</v>
      </c>
      <c r="F24" s="210">
        <v>0</v>
      </c>
      <c r="G24" s="275">
        <v>0</v>
      </c>
      <c r="H24" s="205">
        <f t="shared" si="13"/>
        <v>0</v>
      </c>
      <c r="I24" s="205">
        <f t="shared" si="14"/>
        <v>0</v>
      </c>
      <c r="J24" s="122"/>
      <c r="K24" s="110" t="str">
        <f t="shared" si="11"/>
        <v xml:space="preserve">Cheltuieli salariale pentru dezvoltare experimentală, aferente personalul implicat in implementarea proiectului (în derularea activităților, altele decât management de proiect) </v>
      </c>
      <c r="L24" s="276">
        <v>0</v>
      </c>
      <c r="M24" s="276">
        <v>0</v>
      </c>
      <c r="N24" s="276">
        <v>0</v>
      </c>
      <c r="O24" s="276">
        <v>0</v>
      </c>
      <c r="P24" s="276">
        <v>0</v>
      </c>
      <c r="Q24" s="111">
        <f t="shared" si="4"/>
        <v>0</v>
      </c>
      <c r="R24" s="112" t="str">
        <f t="shared" si="5"/>
        <v>OK</v>
      </c>
    </row>
    <row r="25" spans="1:18" ht="54.6" customHeight="1" x14ac:dyDescent="0.3">
      <c r="A25" s="248" t="s">
        <v>73</v>
      </c>
      <c r="B25" s="248" t="s">
        <v>115</v>
      </c>
      <c r="C25" s="249">
        <v>0</v>
      </c>
      <c r="D25" s="249">
        <v>0</v>
      </c>
      <c r="E25" s="205">
        <f t="shared" si="12"/>
        <v>0</v>
      </c>
      <c r="F25" s="249">
        <v>0</v>
      </c>
      <c r="G25" s="249">
        <v>0</v>
      </c>
      <c r="H25" s="205">
        <f t="shared" si="13"/>
        <v>0</v>
      </c>
      <c r="I25" s="205">
        <f t="shared" si="14"/>
        <v>0</v>
      </c>
      <c r="J25" s="109"/>
      <c r="K25" s="110" t="str">
        <f t="shared" si="11"/>
        <v>Cheltuieli pentru servicii consultanță și echivalente folosite exclusiv pentru activitățile de dezvoltare experimentala</v>
      </c>
      <c r="L25" s="276">
        <v>0</v>
      </c>
      <c r="M25" s="276">
        <v>0</v>
      </c>
      <c r="N25" s="276">
        <v>0</v>
      </c>
      <c r="O25" s="276">
        <v>0</v>
      </c>
      <c r="P25" s="276">
        <v>0</v>
      </c>
      <c r="Q25" s="111">
        <f t="shared" si="4"/>
        <v>0</v>
      </c>
      <c r="R25" s="112" t="str">
        <f t="shared" si="5"/>
        <v>OK</v>
      </c>
    </row>
    <row r="26" spans="1:18" ht="70.8" customHeight="1" x14ac:dyDescent="0.3">
      <c r="A26" s="248" t="s">
        <v>73</v>
      </c>
      <c r="B26" s="248" t="s">
        <v>697</v>
      </c>
      <c r="C26" s="249">
        <v>0</v>
      </c>
      <c r="D26" s="249">
        <v>0</v>
      </c>
      <c r="E26" s="205">
        <f t="shared" si="12"/>
        <v>0</v>
      </c>
      <c r="F26" s="249">
        <v>0</v>
      </c>
      <c r="G26" s="249">
        <v>0</v>
      </c>
      <c r="H26" s="205">
        <f t="shared" si="13"/>
        <v>0</v>
      </c>
      <c r="I26" s="205">
        <f t="shared" si="14"/>
        <v>0</v>
      </c>
      <c r="J26" s="208" t="e">
        <f>IF(SUM(E26+E25+E13+E12)&gt;E29*'0-Instructiuni'!#REF!,"!!! Atentie prag cheltuieli aferente cercetarii contractuale si servicii de consultanta","")</f>
        <v>#REF!</v>
      </c>
      <c r="K26" s="110" t="str">
        <f t="shared" si="11"/>
        <v xml:space="preserve">Cheltuieli aferente cercetării contractuale pentru activități de dezvoltare experimentală. </v>
      </c>
      <c r="L26" s="276">
        <v>0</v>
      </c>
      <c r="M26" s="276">
        <v>0</v>
      </c>
      <c r="N26" s="276">
        <v>0</v>
      </c>
      <c r="O26" s="276">
        <v>0</v>
      </c>
      <c r="P26" s="276">
        <v>0</v>
      </c>
      <c r="Q26" s="111">
        <f t="shared" si="4"/>
        <v>0</v>
      </c>
      <c r="R26" s="112" t="str">
        <f t="shared" si="5"/>
        <v>OK</v>
      </c>
    </row>
    <row r="27" spans="1:18" ht="49.2" customHeight="1" x14ac:dyDescent="0.3">
      <c r="A27" s="248" t="s">
        <v>73</v>
      </c>
      <c r="B27" s="248" t="s">
        <v>112</v>
      </c>
      <c r="C27" s="249">
        <v>0</v>
      </c>
      <c r="D27" s="249">
        <v>0</v>
      </c>
      <c r="E27" s="205">
        <f t="shared" si="12"/>
        <v>0</v>
      </c>
      <c r="F27" s="249">
        <v>0</v>
      </c>
      <c r="G27" s="249">
        <v>0</v>
      </c>
      <c r="H27" s="205">
        <f t="shared" si="13"/>
        <v>0</v>
      </c>
      <c r="I27" s="205">
        <f t="shared" si="14"/>
        <v>0</v>
      </c>
      <c r="J27" s="122" t="str">
        <f>IF(SUM(E27+E14)&gt;E29*'0-Instructiuni'!F29,"!!! Atentie prag studii de fezabilitate","")</f>
        <v/>
      </c>
      <c r="K27" s="110" t="str">
        <f t="shared" si="11"/>
        <v xml:space="preserve">Cheltuieli pentru realizarea studiului de fezabilitate pregătitor pentru dezvoltare experimentală </v>
      </c>
      <c r="L27" s="276">
        <v>0</v>
      </c>
      <c r="M27" s="276">
        <v>0</v>
      </c>
      <c r="N27" s="276">
        <v>0</v>
      </c>
      <c r="O27" s="276">
        <v>0</v>
      </c>
      <c r="P27" s="276">
        <v>0</v>
      </c>
      <c r="Q27" s="111">
        <f t="shared" si="4"/>
        <v>0</v>
      </c>
      <c r="R27" s="112" t="str">
        <f t="shared" si="5"/>
        <v>OK</v>
      </c>
    </row>
    <row r="28" spans="1:18" s="254" customFormat="1" ht="28.8" customHeight="1" x14ac:dyDescent="0.3">
      <c r="A28" s="408" t="s">
        <v>653</v>
      </c>
      <c r="B28" s="408"/>
      <c r="C28" s="251">
        <f>SUM(C19:C27)</f>
        <v>0</v>
      </c>
      <c r="D28" s="251">
        <f t="shared" ref="D28:I28" si="15">SUM(D19:D27)</f>
        <v>0</v>
      </c>
      <c r="E28" s="251">
        <f t="shared" si="15"/>
        <v>0</v>
      </c>
      <c r="F28" s="251">
        <f t="shared" si="15"/>
        <v>0</v>
      </c>
      <c r="G28" s="251">
        <f t="shared" si="15"/>
        <v>0</v>
      </c>
      <c r="H28" s="251">
        <f t="shared" si="15"/>
        <v>0</v>
      </c>
      <c r="I28" s="251">
        <f t="shared" si="15"/>
        <v>0</v>
      </c>
      <c r="J28" s="252"/>
      <c r="K28" s="253" t="str">
        <f>A28</f>
        <v>DEZVOLTARE EXPERIMENTALA</v>
      </c>
      <c r="L28" s="251">
        <f>SUM(L19:L27)</f>
        <v>0</v>
      </c>
      <c r="M28" s="251">
        <f t="shared" ref="M28:P28" si="16">SUM(M19:M27)</f>
        <v>0</v>
      </c>
      <c r="N28" s="251">
        <f t="shared" si="16"/>
        <v>0</v>
      </c>
      <c r="O28" s="251">
        <f t="shared" si="16"/>
        <v>0</v>
      </c>
      <c r="P28" s="251">
        <f t="shared" si="16"/>
        <v>0</v>
      </c>
      <c r="Q28" s="111">
        <f t="shared" si="4"/>
        <v>0</v>
      </c>
      <c r="R28" s="112" t="str">
        <f t="shared" si="5"/>
        <v>OK</v>
      </c>
    </row>
    <row r="29" spans="1:18" s="118" customFormat="1" ht="66" customHeight="1" x14ac:dyDescent="0.3">
      <c r="A29" s="396" t="s">
        <v>122</v>
      </c>
      <c r="B29" s="396"/>
      <c r="C29" s="113">
        <f>C28+C15</f>
        <v>0</v>
      </c>
      <c r="D29" s="113">
        <f t="shared" ref="D29:H29" si="17">D28+D15</f>
        <v>0</v>
      </c>
      <c r="E29" s="113">
        <f t="shared" si="17"/>
        <v>0</v>
      </c>
      <c r="F29" s="113">
        <f t="shared" si="17"/>
        <v>0</v>
      </c>
      <c r="G29" s="113">
        <f t="shared" si="17"/>
        <v>0</v>
      </c>
      <c r="H29" s="113">
        <f t="shared" si="17"/>
        <v>0</v>
      </c>
      <c r="I29" s="113">
        <f>I28+I15</f>
        <v>0</v>
      </c>
      <c r="J29" s="114"/>
      <c r="K29" s="213" t="str">
        <f>A29</f>
        <v xml:space="preserve">TOTAL CHELTUIELI PENTRU ACTIVITĂȚILE DE CERCETARE INDUSTRIALĂ, CERCETARE EXPERIMENTALĂ ȘI REALIZAREA DE STUDII DE FEZABILITATE </v>
      </c>
      <c r="L29" s="113">
        <f>L28+L15</f>
        <v>0</v>
      </c>
      <c r="M29" s="113">
        <f t="shared" ref="M29:P29" si="18">M28+M15</f>
        <v>0</v>
      </c>
      <c r="N29" s="113">
        <f t="shared" si="18"/>
        <v>0</v>
      </c>
      <c r="O29" s="113">
        <f t="shared" si="18"/>
        <v>0</v>
      </c>
      <c r="P29" s="113">
        <f t="shared" si="18"/>
        <v>0</v>
      </c>
      <c r="Q29" s="111">
        <f t="shared" si="4"/>
        <v>0</v>
      </c>
      <c r="R29" s="112" t="str">
        <f t="shared" si="5"/>
        <v>OK</v>
      </c>
    </row>
    <row r="30" spans="1:18" ht="16.8" customHeight="1" x14ac:dyDescent="0.3">
      <c r="A30" s="397"/>
      <c r="B30" s="397"/>
      <c r="C30" s="397"/>
      <c r="D30" s="397"/>
      <c r="E30" s="397"/>
      <c r="F30" s="397"/>
      <c r="G30" s="397"/>
      <c r="H30" s="397"/>
      <c r="I30" s="397"/>
      <c r="L30" s="281"/>
      <c r="M30" s="281"/>
      <c r="N30" s="281"/>
      <c r="O30" s="281"/>
      <c r="P30" s="281"/>
      <c r="Q30" s="281"/>
      <c r="R30" s="282"/>
    </row>
    <row r="31" spans="1:18" ht="29.4" customHeight="1" x14ac:dyDescent="0.3">
      <c r="A31" s="283"/>
      <c r="B31" s="283"/>
      <c r="L31" s="281"/>
      <c r="M31" s="281"/>
      <c r="N31" s="281"/>
      <c r="O31" s="281"/>
      <c r="P31" s="281"/>
      <c r="Q31" s="281"/>
      <c r="R31" s="282"/>
    </row>
    <row r="32" spans="1:18" s="108" customFormat="1" ht="19.8" customHeight="1" x14ac:dyDescent="0.3">
      <c r="A32" s="395" t="s">
        <v>650</v>
      </c>
      <c r="B32" s="395"/>
      <c r="C32" s="395"/>
      <c r="D32" s="395"/>
      <c r="E32" s="395"/>
      <c r="F32" s="395"/>
      <c r="G32" s="395"/>
      <c r="H32" s="395"/>
      <c r="I32" s="395"/>
      <c r="K32" s="393" t="str">
        <f>A32</f>
        <v>CHELTUIELI AFERENTE SPRIJINULUI INOVARII    -AJUTOR DE MINIMIS</v>
      </c>
      <c r="L32" s="393"/>
      <c r="M32" s="393"/>
      <c r="N32" s="393"/>
      <c r="O32" s="393"/>
      <c r="P32" s="393"/>
      <c r="Q32" s="393"/>
      <c r="R32" s="393"/>
    </row>
    <row r="33" spans="1:18" ht="40.200000000000003" customHeight="1" x14ac:dyDescent="0.3">
      <c r="A33" s="107" t="s">
        <v>73</v>
      </c>
      <c r="B33" s="107" t="s">
        <v>110</v>
      </c>
      <c r="C33" s="249">
        <v>0</v>
      </c>
      <c r="D33" s="249">
        <v>0</v>
      </c>
      <c r="E33" s="203">
        <f>C33+D33</f>
        <v>0</v>
      </c>
      <c r="F33" s="249">
        <v>0</v>
      </c>
      <c r="G33" s="249">
        <v>0</v>
      </c>
      <c r="H33" s="203">
        <f>F33+G33</f>
        <v>0</v>
      </c>
      <c r="I33" s="203">
        <f>E33+H33</f>
        <v>0</v>
      </c>
      <c r="J33" s="109"/>
      <c r="K33" s="110" t="str">
        <f>B33</f>
        <v xml:space="preserve">Cheltuieli pentru obtinerea, validarea si protejarea brevetelor si a altor active necorporale  </v>
      </c>
      <c r="L33" s="276">
        <v>0</v>
      </c>
      <c r="M33" s="276">
        <v>0</v>
      </c>
      <c r="N33" s="276">
        <v>0</v>
      </c>
      <c r="O33" s="276">
        <v>0</v>
      </c>
      <c r="P33" s="276">
        <v>0</v>
      </c>
      <c r="Q33" s="111">
        <f>SUM(L33:P33)</f>
        <v>0</v>
      </c>
      <c r="R33" s="112" t="str">
        <f>IF(Q33=I33,"OK","ERROR")</f>
        <v>OK</v>
      </c>
    </row>
    <row r="34" spans="1:18" ht="48" customHeight="1" x14ac:dyDescent="0.3">
      <c r="A34" s="107" t="s">
        <v>73</v>
      </c>
      <c r="B34" s="107" t="s">
        <v>113</v>
      </c>
      <c r="C34" s="249">
        <v>0</v>
      </c>
      <c r="D34" s="249">
        <v>0</v>
      </c>
      <c r="E34" s="203">
        <f t="shared" ref="E34:E36" si="19">C34+D34</f>
        <v>0</v>
      </c>
      <c r="F34" s="249">
        <v>0</v>
      </c>
      <c r="G34" s="249">
        <v>0</v>
      </c>
      <c r="H34" s="203">
        <f t="shared" ref="H34:H36" si="20">F34+G34</f>
        <v>0</v>
      </c>
      <c r="I34" s="203">
        <f t="shared" ref="I34:I36" si="21">E34+H34</f>
        <v>0</v>
      </c>
      <c r="J34" s="109"/>
      <c r="K34" s="110" t="str">
        <f t="shared" ref="K34" si="22">B34</f>
        <v>Costurile pentru serviciile de consultanță în domeniul inovării și pentru serviciile de sprijinire a inovării</v>
      </c>
      <c r="L34" s="276">
        <v>0</v>
      </c>
      <c r="M34" s="276">
        <v>0</v>
      </c>
      <c r="N34" s="276">
        <v>0</v>
      </c>
      <c r="O34" s="276">
        <v>0</v>
      </c>
      <c r="P34" s="276">
        <v>0</v>
      </c>
      <c r="Q34" s="111">
        <f t="shared" ref="Q34" si="23">SUM(L34:P34)</f>
        <v>0</v>
      </c>
      <c r="R34" s="112" t="str">
        <f t="shared" ref="R34:R37" si="24">IF(Q34=I34,"OK","ERROR")</f>
        <v>OK</v>
      </c>
    </row>
    <row r="35" spans="1:18" ht="41.4" customHeight="1" x14ac:dyDescent="0.3">
      <c r="A35" s="107" t="s">
        <v>73</v>
      </c>
      <c r="B35" s="107" t="s">
        <v>651</v>
      </c>
      <c r="C35" s="249">
        <v>0</v>
      </c>
      <c r="D35" s="249">
        <v>0</v>
      </c>
      <c r="E35" s="203">
        <f t="shared" si="19"/>
        <v>0</v>
      </c>
      <c r="F35" s="249">
        <v>0</v>
      </c>
      <c r="G35" s="249">
        <v>0</v>
      </c>
      <c r="H35" s="203">
        <f t="shared" si="20"/>
        <v>0</v>
      </c>
      <c r="I35" s="203">
        <f t="shared" si="21"/>
        <v>0</v>
      </c>
      <c r="J35" s="109"/>
      <c r="K35" s="110" t="str">
        <f t="shared" ref="K35:K36" si="25">B35</f>
        <v>Cheltuieli cu activități de cooperare</v>
      </c>
      <c r="L35" s="276">
        <v>0</v>
      </c>
      <c r="M35" s="276">
        <v>0</v>
      </c>
      <c r="N35" s="276">
        <v>0</v>
      </c>
      <c r="O35" s="276">
        <v>0</v>
      </c>
      <c r="P35" s="276">
        <v>0</v>
      </c>
      <c r="Q35" s="111">
        <f t="shared" ref="Q35:Q36" si="26">SUM(L35:P35)</f>
        <v>0</v>
      </c>
      <c r="R35" s="112" t="str">
        <f t="shared" ref="R35:R36" si="27">IF(Q35=I35,"OK","ERROR")</f>
        <v>OK</v>
      </c>
    </row>
    <row r="36" spans="1:18" ht="58.2" customHeight="1" x14ac:dyDescent="0.3">
      <c r="A36" s="107" t="s">
        <v>73</v>
      </c>
      <c r="B36" s="107" t="s">
        <v>108</v>
      </c>
      <c r="C36" s="249">
        <v>0</v>
      </c>
      <c r="D36" s="249">
        <v>0</v>
      </c>
      <c r="E36" s="203">
        <f t="shared" si="19"/>
        <v>0</v>
      </c>
      <c r="F36" s="249">
        <v>0</v>
      </c>
      <c r="G36" s="249">
        <v>0</v>
      </c>
      <c r="H36" s="203">
        <f t="shared" si="20"/>
        <v>0</v>
      </c>
      <c r="I36" s="203">
        <f t="shared" si="21"/>
        <v>0</v>
      </c>
      <c r="J36" s="109"/>
      <c r="K36" s="110" t="str">
        <f t="shared" si="25"/>
        <v xml:space="preserve">Cheltuieli de promovare a rezultatelor proiectului de cercetare industrial/dezvoltare experimentală pe scară largă  </v>
      </c>
      <c r="L36" s="276">
        <v>0</v>
      </c>
      <c r="M36" s="276">
        <v>0</v>
      </c>
      <c r="N36" s="276">
        <v>0</v>
      </c>
      <c r="O36" s="276">
        <v>0</v>
      </c>
      <c r="P36" s="276">
        <v>0</v>
      </c>
      <c r="Q36" s="111">
        <f t="shared" si="26"/>
        <v>0</v>
      </c>
      <c r="R36" s="112" t="str">
        <f t="shared" si="27"/>
        <v>OK</v>
      </c>
    </row>
    <row r="37" spans="1:18" s="118" customFormat="1" ht="42.6" customHeight="1" x14ac:dyDescent="0.3">
      <c r="A37" s="394" t="s">
        <v>271</v>
      </c>
      <c r="B37" s="394"/>
      <c r="C37" s="116">
        <f t="shared" ref="C37:I37" si="28">SUM(C33:C36)</f>
        <v>0</v>
      </c>
      <c r="D37" s="116">
        <f t="shared" si="28"/>
        <v>0</v>
      </c>
      <c r="E37" s="116">
        <f t="shared" si="28"/>
        <v>0</v>
      </c>
      <c r="F37" s="116">
        <f t="shared" si="28"/>
        <v>0</v>
      </c>
      <c r="G37" s="116">
        <f t="shared" si="28"/>
        <v>0</v>
      </c>
      <c r="H37" s="116">
        <f t="shared" si="28"/>
        <v>0</v>
      </c>
      <c r="I37" s="116">
        <f t="shared" si="28"/>
        <v>0</v>
      </c>
      <c r="K37" s="115" t="str">
        <f>A37</f>
        <v>TOTAL CHELTUIELI AFERENTE SPRIJINULUI INOVARII PENTRU IMM- FINANȚABILE PRIN AJUTOR DE MINIMIS</v>
      </c>
      <c r="L37" s="116">
        <f t="shared" ref="L37:Q37" si="29">SUM(L33:L36)</f>
        <v>0</v>
      </c>
      <c r="M37" s="116">
        <f t="shared" si="29"/>
        <v>0</v>
      </c>
      <c r="N37" s="116">
        <f t="shared" si="29"/>
        <v>0</v>
      </c>
      <c r="O37" s="116">
        <f t="shared" si="29"/>
        <v>0</v>
      </c>
      <c r="P37" s="116">
        <f t="shared" si="29"/>
        <v>0</v>
      </c>
      <c r="Q37" s="116">
        <f t="shared" si="29"/>
        <v>0</v>
      </c>
      <c r="R37" s="117" t="str">
        <f t="shared" si="24"/>
        <v>OK</v>
      </c>
    </row>
    <row r="38" spans="1:18" s="108" customFormat="1" ht="19.8" customHeight="1" x14ac:dyDescent="0.3">
      <c r="A38" s="395" t="s">
        <v>629</v>
      </c>
      <c r="B38" s="395"/>
      <c r="C38" s="395"/>
      <c r="D38" s="395"/>
      <c r="E38" s="395"/>
      <c r="F38" s="395"/>
      <c r="G38" s="395"/>
      <c r="H38" s="395"/>
      <c r="I38" s="395"/>
      <c r="K38" s="393" t="str">
        <f>A38</f>
        <v xml:space="preserve">                     ALTE CHELTUIELI PENTRU  SERVICII, TAXE SI COMISIOANE -ACTIVITĂȚI CONEXE ACTIVITĂȚII DE BAZĂ   - AJUTOR DE MINIMIS</v>
      </c>
      <c r="L38" s="393"/>
      <c r="M38" s="393"/>
      <c r="N38" s="393"/>
      <c r="O38" s="393"/>
      <c r="P38" s="393"/>
      <c r="Q38" s="393"/>
      <c r="R38" s="393"/>
    </row>
    <row r="39" spans="1:18" ht="19.8" customHeight="1" x14ac:dyDescent="0.3">
      <c r="A39" s="107" t="s">
        <v>73</v>
      </c>
      <c r="B39" s="121" t="s">
        <v>123</v>
      </c>
      <c r="C39" s="119">
        <f>SUM(C40:C42)</f>
        <v>0</v>
      </c>
      <c r="D39" s="119">
        <f t="shared" ref="D39:I39" si="30">SUM(D40:D42)</f>
        <v>0</v>
      </c>
      <c r="E39" s="120">
        <f t="shared" si="30"/>
        <v>0</v>
      </c>
      <c r="F39" s="119">
        <f t="shared" si="30"/>
        <v>0</v>
      </c>
      <c r="G39" s="119">
        <f t="shared" si="30"/>
        <v>0</v>
      </c>
      <c r="H39" s="120">
        <f t="shared" si="30"/>
        <v>0</v>
      </c>
      <c r="I39" s="120">
        <f t="shared" si="30"/>
        <v>0</v>
      </c>
      <c r="J39" s="109"/>
      <c r="K39" s="110" t="str">
        <f t="shared" ref="K39" si="31">B39</f>
        <v>STUDII</v>
      </c>
      <c r="L39" s="119">
        <f t="shared" ref="L39:Q39" si="32">SUM(L40:L42)</f>
        <v>0</v>
      </c>
      <c r="M39" s="119">
        <f t="shared" si="32"/>
        <v>0</v>
      </c>
      <c r="N39" s="119">
        <f t="shared" si="32"/>
        <v>0</v>
      </c>
      <c r="O39" s="119">
        <f t="shared" si="32"/>
        <v>0</v>
      </c>
      <c r="P39" s="119">
        <f t="shared" si="32"/>
        <v>0</v>
      </c>
      <c r="Q39" s="119">
        <f t="shared" si="32"/>
        <v>0</v>
      </c>
      <c r="R39" s="112" t="str">
        <f>IF(Q39=I39,"OK","ERROR")</f>
        <v>OK</v>
      </c>
    </row>
    <row r="40" spans="1:18" ht="21" customHeight="1" x14ac:dyDescent="0.3">
      <c r="A40" s="107" t="s">
        <v>73</v>
      </c>
      <c r="B40" s="107" t="s">
        <v>630</v>
      </c>
      <c r="C40" s="249">
        <v>0</v>
      </c>
      <c r="D40" s="249">
        <v>0</v>
      </c>
      <c r="E40" s="203">
        <f t="shared" ref="E40:E45" si="33">C40+D40</f>
        <v>0</v>
      </c>
      <c r="F40" s="249">
        <v>0</v>
      </c>
      <c r="G40" s="249">
        <v>0</v>
      </c>
      <c r="H40" s="203">
        <f t="shared" ref="H40:H45" si="34">F40+G40</f>
        <v>0</v>
      </c>
      <c r="I40" s="203">
        <f t="shared" ref="I40:I45" si="35">E40+H40</f>
        <v>0</v>
      </c>
      <c r="J40" s="109"/>
      <c r="K40" s="110" t="str">
        <f>B40</f>
        <v>3.1.1 Studii de teren</v>
      </c>
      <c r="L40" s="276">
        <v>0</v>
      </c>
      <c r="M40" s="276">
        <v>0</v>
      </c>
      <c r="N40" s="276">
        <v>0</v>
      </c>
      <c r="O40" s="276">
        <v>0</v>
      </c>
      <c r="P40" s="276">
        <v>0</v>
      </c>
      <c r="Q40" s="111">
        <f t="shared" ref="Q40:Q45" si="36">SUM(L40:P40)</f>
        <v>0</v>
      </c>
      <c r="R40" s="112" t="str">
        <f t="shared" ref="R40:R45" si="37">IF(Q40=I40,"OK","ERROR")</f>
        <v>OK</v>
      </c>
    </row>
    <row r="41" spans="1:18" ht="23.4" customHeight="1" x14ac:dyDescent="0.3">
      <c r="A41" s="107" t="s">
        <v>73</v>
      </c>
      <c r="B41" s="107" t="s">
        <v>631</v>
      </c>
      <c r="C41" s="249">
        <v>0</v>
      </c>
      <c r="D41" s="249">
        <v>0</v>
      </c>
      <c r="E41" s="203">
        <f t="shared" si="33"/>
        <v>0</v>
      </c>
      <c r="F41" s="249">
        <v>0</v>
      </c>
      <c r="G41" s="249">
        <v>0</v>
      </c>
      <c r="H41" s="203">
        <f t="shared" si="34"/>
        <v>0</v>
      </c>
      <c r="I41" s="203">
        <f t="shared" si="35"/>
        <v>0</v>
      </c>
      <c r="J41" s="109"/>
      <c r="K41" s="110" t="str">
        <f t="shared" ref="K41:K71" si="38">B41</f>
        <v>3.1.2 Raport privind impactul asupra mediului</v>
      </c>
      <c r="L41" s="276">
        <v>0</v>
      </c>
      <c r="M41" s="276">
        <v>0</v>
      </c>
      <c r="N41" s="276">
        <v>0</v>
      </c>
      <c r="O41" s="276">
        <v>0</v>
      </c>
      <c r="P41" s="276">
        <v>0</v>
      </c>
      <c r="Q41" s="111">
        <f t="shared" si="36"/>
        <v>0</v>
      </c>
      <c r="R41" s="112" t="str">
        <f t="shared" si="37"/>
        <v>OK</v>
      </c>
    </row>
    <row r="42" spans="1:18" ht="19.2" customHeight="1" x14ac:dyDescent="0.3">
      <c r="A42" s="107" t="s">
        <v>73</v>
      </c>
      <c r="B42" s="107" t="s">
        <v>632</v>
      </c>
      <c r="C42" s="249">
        <v>0</v>
      </c>
      <c r="D42" s="249">
        <v>0</v>
      </c>
      <c r="E42" s="203">
        <f t="shared" si="33"/>
        <v>0</v>
      </c>
      <c r="F42" s="249">
        <v>0</v>
      </c>
      <c r="G42" s="249">
        <v>0</v>
      </c>
      <c r="H42" s="203">
        <f t="shared" si="34"/>
        <v>0</v>
      </c>
      <c r="I42" s="203">
        <f t="shared" si="35"/>
        <v>0</v>
      </c>
      <c r="J42" s="109"/>
      <c r="K42" s="110" t="str">
        <f t="shared" si="38"/>
        <v>3.1.3 Alte studii de specialitate</v>
      </c>
      <c r="L42" s="276">
        <v>0</v>
      </c>
      <c r="M42" s="276">
        <v>0</v>
      </c>
      <c r="N42" s="276">
        <v>0</v>
      </c>
      <c r="O42" s="276">
        <v>0</v>
      </c>
      <c r="P42" s="276">
        <v>0</v>
      </c>
      <c r="Q42" s="111">
        <f t="shared" si="36"/>
        <v>0</v>
      </c>
      <c r="R42" s="112" t="str">
        <f t="shared" si="37"/>
        <v>OK</v>
      </c>
    </row>
    <row r="43" spans="1:18" ht="40.200000000000003" customHeight="1" x14ac:dyDescent="0.3">
      <c r="A43" s="107" t="s">
        <v>73</v>
      </c>
      <c r="B43" s="107" t="s">
        <v>633</v>
      </c>
      <c r="C43" s="249">
        <v>0</v>
      </c>
      <c r="D43" s="249">
        <v>0</v>
      </c>
      <c r="E43" s="203">
        <f t="shared" si="33"/>
        <v>0</v>
      </c>
      <c r="F43" s="249">
        <v>0</v>
      </c>
      <c r="G43" s="249">
        <v>0</v>
      </c>
      <c r="H43" s="203">
        <f t="shared" si="34"/>
        <v>0</v>
      </c>
      <c r="I43" s="203">
        <f t="shared" si="35"/>
        <v>0</v>
      </c>
      <c r="J43" s="109"/>
      <c r="K43" s="110" t="str">
        <f t="shared" si="38"/>
        <v>3.2 Documentaţii-suport şi cheltuieli pentru obţinerea de avize, acorduri şi autorizații</v>
      </c>
      <c r="L43" s="276">
        <v>0</v>
      </c>
      <c r="M43" s="276">
        <v>0</v>
      </c>
      <c r="N43" s="276">
        <v>0</v>
      </c>
      <c r="O43" s="276">
        <v>0</v>
      </c>
      <c r="P43" s="276">
        <v>0</v>
      </c>
      <c r="Q43" s="111">
        <f t="shared" si="36"/>
        <v>0</v>
      </c>
      <c r="R43" s="112" t="str">
        <f t="shared" si="37"/>
        <v>OK</v>
      </c>
    </row>
    <row r="44" spans="1:18" ht="18" customHeight="1" x14ac:dyDescent="0.3">
      <c r="A44" s="107" t="s">
        <v>73</v>
      </c>
      <c r="B44" s="107" t="s">
        <v>634</v>
      </c>
      <c r="C44" s="249">
        <v>0</v>
      </c>
      <c r="D44" s="249">
        <v>0</v>
      </c>
      <c r="E44" s="203">
        <f t="shared" si="33"/>
        <v>0</v>
      </c>
      <c r="F44" s="249">
        <v>0</v>
      </c>
      <c r="G44" s="249">
        <v>0</v>
      </c>
      <c r="H44" s="203">
        <f t="shared" si="34"/>
        <v>0</v>
      </c>
      <c r="I44" s="203">
        <f t="shared" si="35"/>
        <v>0</v>
      </c>
      <c r="J44" s="109"/>
      <c r="K44" s="110" t="str">
        <f t="shared" si="38"/>
        <v>3.3 Expertizare tehnică</v>
      </c>
      <c r="L44" s="276">
        <v>0</v>
      </c>
      <c r="M44" s="276">
        <v>0</v>
      </c>
      <c r="N44" s="276">
        <v>0</v>
      </c>
      <c r="O44" s="276">
        <v>0</v>
      </c>
      <c r="P44" s="276">
        <v>0</v>
      </c>
      <c r="Q44" s="111">
        <f t="shared" si="36"/>
        <v>0</v>
      </c>
      <c r="R44" s="112" t="str">
        <f t="shared" si="37"/>
        <v>OK</v>
      </c>
    </row>
    <row r="45" spans="1:18" ht="36.6" customHeight="1" x14ac:dyDescent="0.3">
      <c r="A45" s="107" t="s">
        <v>73</v>
      </c>
      <c r="B45" s="107" t="s">
        <v>635</v>
      </c>
      <c r="C45" s="249">
        <v>0</v>
      </c>
      <c r="D45" s="249">
        <v>0</v>
      </c>
      <c r="E45" s="203">
        <f t="shared" si="33"/>
        <v>0</v>
      </c>
      <c r="F45" s="249">
        <v>0</v>
      </c>
      <c r="G45" s="249">
        <v>0</v>
      </c>
      <c r="H45" s="203">
        <f t="shared" si="34"/>
        <v>0</v>
      </c>
      <c r="I45" s="203">
        <f t="shared" si="35"/>
        <v>0</v>
      </c>
      <c r="J45" s="109"/>
      <c r="K45" s="110" t="str">
        <f t="shared" si="38"/>
        <v>3.4 Certificarea performanţei energetice şi auditul energetic al clădirilor, auditul de siguranță rutieră</v>
      </c>
      <c r="L45" s="276">
        <v>0</v>
      </c>
      <c r="M45" s="276">
        <v>0</v>
      </c>
      <c r="N45" s="276">
        <v>0</v>
      </c>
      <c r="O45" s="276">
        <v>0</v>
      </c>
      <c r="P45" s="276">
        <v>0</v>
      </c>
      <c r="Q45" s="111">
        <f t="shared" si="36"/>
        <v>0</v>
      </c>
      <c r="R45" s="112" t="str">
        <f t="shared" si="37"/>
        <v>OK</v>
      </c>
    </row>
    <row r="46" spans="1:18" ht="18.600000000000001" customHeight="1" x14ac:dyDescent="0.3">
      <c r="A46" s="121" t="s">
        <v>73</v>
      </c>
      <c r="B46" s="121" t="s">
        <v>124</v>
      </c>
      <c r="C46" s="119">
        <f>SUM(C47:C52)</f>
        <v>0</v>
      </c>
      <c r="D46" s="119">
        <f t="shared" ref="D46:I46" si="39">SUM(D47:D52)</f>
        <v>0</v>
      </c>
      <c r="E46" s="120">
        <f t="shared" si="39"/>
        <v>0</v>
      </c>
      <c r="F46" s="119">
        <f t="shared" si="39"/>
        <v>0</v>
      </c>
      <c r="G46" s="119">
        <f t="shared" si="39"/>
        <v>0</v>
      </c>
      <c r="H46" s="120">
        <f t="shared" si="39"/>
        <v>0</v>
      </c>
      <c r="I46" s="120">
        <f t="shared" si="39"/>
        <v>0</v>
      </c>
      <c r="J46" s="109"/>
      <c r="K46" s="110" t="str">
        <f t="shared" si="38"/>
        <v>PROIECTARE</v>
      </c>
      <c r="L46" s="119">
        <f t="shared" ref="L46:Q46" si="40">SUM(L47:L52)</f>
        <v>0</v>
      </c>
      <c r="M46" s="119">
        <f t="shared" si="40"/>
        <v>0</v>
      </c>
      <c r="N46" s="119">
        <f t="shared" si="40"/>
        <v>0</v>
      </c>
      <c r="O46" s="119">
        <f t="shared" si="40"/>
        <v>0</v>
      </c>
      <c r="P46" s="119">
        <f t="shared" si="40"/>
        <v>0</v>
      </c>
      <c r="Q46" s="119">
        <f t="shared" si="40"/>
        <v>0</v>
      </c>
      <c r="R46" s="112" t="str">
        <f>IF(Q46=I46,"OK","ERROR")</f>
        <v>OK</v>
      </c>
    </row>
    <row r="47" spans="1:18" ht="20.399999999999999" customHeight="1" x14ac:dyDescent="0.3">
      <c r="A47" s="107" t="s">
        <v>73</v>
      </c>
      <c r="B47" s="107" t="s">
        <v>636</v>
      </c>
      <c r="C47" s="125"/>
      <c r="D47" s="125"/>
      <c r="E47" s="203">
        <f t="shared" ref="E47:E52" si="41">C47+D47</f>
        <v>0</v>
      </c>
      <c r="F47" s="249">
        <v>0</v>
      </c>
      <c r="G47" s="249">
        <v>0</v>
      </c>
      <c r="H47" s="203">
        <f t="shared" ref="H47:H52" si="42">F47+G47</f>
        <v>0</v>
      </c>
      <c r="I47" s="203">
        <f t="shared" ref="I47:I52" si="43">E47+H47</f>
        <v>0</v>
      </c>
      <c r="J47" s="109"/>
      <c r="K47" s="110" t="str">
        <f t="shared" si="38"/>
        <v>3.5.1 Tema proiectare</v>
      </c>
      <c r="L47" s="276">
        <v>0</v>
      </c>
      <c r="M47" s="276">
        <v>0</v>
      </c>
      <c r="N47" s="276">
        <v>0</v>
      </c>
      <c r="O47" s="276">
        <v>0</v>
      </c>
      <c r="P47" s="276">
        <v>0</v>
      </c>
      <c r="Q47" s="111">
        <f t="shared" ref="Q47:Q52" si="44">SUM(L47:P47)</f>
        <v>0</v>
      </c>
      <c r="R47" s="112" t="str">
        <f t="shared" ref="R47:R52" si="45">IF(Q47=I47,"OK","ERROR")</f>
        <v>OK</v>
      </c>
    </row>
    <row r="48" spans="1:18" ht="19.2" customHeight="1" x14ac:dyDescent="0.3">
      <c r="A48" s="107" t="s">
        <v>73</v>
      </c>
      <c r="B48" s="107" t="s">
        <v>637</v>
      </c>
      <c r="C48" s="125"/>
      <c r="D48" s="125"/>
      <c r="E48" s="203">
        <f t="shared" si="41"/>
        <v>0</v>
      </c>
      <c r="F48" s="249">
        <v>0</v>
      </c>
      <c r="G48" s="249">
        <v>0</v>
      </c>
      <c r="H48" s="203">
        <f t="shared" si="42"/>
        <v>0</v>
      </c>
      <c r="I48" s="203">
        <f t="shared" si="43"/>
        <v>0</v>
      </c>
      <c r="J48" s="109"/>
      <c r="K48" s="110" t="str">
        <f t="shared" si="38"/>
        <v>3.5.2 Studiu de prefezabilitate</v>
      </c>
      <c r="L48" s="276">
        <v>0</v>
      </c>
      <c r="M48" s="276">
        <v>0</v>
      </c>
      <c r="N48" s="276">
        <v>0</v>
      </c>
      <c r="O48" s="276">
        <v>0</v>
      </c>
      <c r="P48" s="276">
        <v>0</v>
      </c>
      <c r="Q48" s="111">
        <f t="shared" si="44"/>
        <v>0</v>
      </c>
      <c r="R48" s="112" t="str">
        <f t="shared" si="45"/>
        <v>OK</v>
      </c>
    </row>
    <row r="49" spans="1:18" ht="45" customHeight="1" x14ac:dyDescent="0.3">
      <c r="A49" s="107" t="s">
        <v>73</v>
      </c>
      <c r="B49" s="107" t="s">
        <v>638</v>
      </c>
      <c r="C49" s="125"/>
      <c r="D49" s="125"/>
      <c r="E49" s="203">
        <f t="shared" si="41"/>
        <v>0</v>
      </c>
      <c r="F49" s="249">
        <v>0</v>
      </c>
      <c r="G49" s="249">
        <v>0</v>
      </c>
      <c r="H49" s="203">
        <f t="shared" si="42"/>
        <v>0</v>
      </c>
      <c r="I49" s="203">
        <f t="shared" si="43"/>
        <v>0</v>
      </c>
      <c r="J49" s="109"/>
      <c r="K49" s="110" t="str">
        <f t="shared" si="38"/>
        <v>3.5.3 Studiu de fezabilitate/ documentaţie de avizare a lucrărilor de intervenţii şi deviz general</v>
      </c>
      <c r="L49" s="276">
        <v>0</v>
      </c>
      <c r="M49" s="276">
        <v>0</v>
      </c>
      <c r="N49" s="276">
        <v>0</v>
      </c>
      <c r="O49" s="276">
        <v>0</v>
      </c>
      <c r="P49" s="276">
        <v>0</v>
      </c>
      <c r="Q49" s="111">
        <f t="shared" si="44"/>
        <v>0</v>
      </c>
      <c r="R49" s="112" t="str">
        <f t="shared" si="45"/>
        <v>OK</v>
      </c>
    </row>
    <row r="50" spans="1:18" ht="45.6" customHeight="1" x14ac:dyDescent="0.3">
      <c r="A50" s="107" t="s">
        <v>73</v>
      </c>
      <c r="B50" s="107" t="s">
        <v>639</v>
      </c>
      <c r="C50" s="249">
        <v>0</v>
      </c>
      <c r="D50" s="249">
        <v>0</v>
      </c>
      <c r="E50" s="203">
        <f t="shared" si="41"/>
        <v>0</v>
      </c>
      <c r="F50" s="249">
        <v>0</v>
      </c>
      <c r="G50" s="249">
        <v>0</v>
      </c>
      <c r="H50" s="203">
        <f t="shared" si="42"/>
        <v>0</v>
      </c>
      <c r="I50" s="203">
        <f t="shared" si="43"/>
        <v>0</v>
      </c>
      <c r="J50" s="109"/>
      <c r="K50" s="110" t="str">
        <f t="shared" si="38"/>
        <v>3.5.4 Documentaţiile tehnice necesare în vederea obţinerii avizelor/acordurilor/autorizaţiilor</v>
      </c>
      <c r="L50" s="276">
        <v>0</v>
      </c>
      <c r="M50" s="276">
        <v>0</v>
      </c>
      <c r="N50" s="276">
        <v>0</v>
      </c>
      <c r="O50" s="276">
        <v>0</v>
      </c>
      <c r="P50" s="276">
        <v>0</v>
      </c>
      <c r="Q50" s="111">
        <f t="shared" si="44"/>
        <v>0</v>
      </c>
      <c r="R50" s="112" t="str">
        <f t="shared" si="45"/>
        <v>OK</v>
      </c>
    </row>
    <row r="51" spans="1:18" ht="45" customHeight="1" x14ac:dyDescent="0.3">
      <c r="A51" s="107" t="s">
        <v>73</v>
      </c>
      <c r="B51" s="107" t="s">
        <v>640</v>
      </c>
      <c r="C51" s="125"/>
      <c r="D51" s="125"/>
      <c r="E51" s="203">
        <f t="shared" si="41"/>
        <v>0</v>
      </c>
      <c r="F51" s="249">
        <v>0</v>
      </c>
      <c r="G51" s="249">
        <v>0</v>
      </c>
      <c r="H51" s="203">
        <f t="shared" si="42"/>
        <v>0</v>
      </c>
      <c r="I51" s="203">
        <f t="shared" si="43"/>
        <v>0</v>
      </c>
      <c r="J51" s="109"/>
      <c r="K51" s="110" t="str">
        <f t="shared" si="38"/>
        <v>3.5.5 Verificarea tehnică de calitate a proiectului tehnic şi a detaliilor de execuţie</v>
      </c>
      <c r="L51" s="276">
        <v>0</v>
      </c>
      <c r="M51" s="276">
        <v>0</v>
      </c>
      <c r="N51" s="276">
        <v>0</v>
      </c>
      <c r="O51" s="276">
        <v>0</v>
      </c>
      <c r="P51" s="276">
        <v>0</v>
      </c>
      <c r="Q51" s="111">
        <f t="shared" si="44"/>
        <v>0</v>
      </c>
      <c r="R51" s="112" t="str">
        <f t="shared" si="45"/>
        <v>OK</v>
      </c>
    </row>
    <row r="52" spans="1:18" ht="27.6" customHeight="1" x14ac:dyDescent="0.3">
      <c r="A52" s="107" t="s">
        <v>73</v>
      </c>
      <c r="B52" s="107" t="s">
        <v>641</v>
      </c>
      <c r="C52" s="125"/>
      <c r="D52" s="125"/>
      <c r="E52" s="203">
        <f t="shared" si="41"/>
        <v>0</v>
      </c>
      <c r="F52" s="249">
        <v>0</v>
      </c>
      <c r="G52" s="249">
        <v>0</v>
      </c>
      <c r="H52" s="203">
        <f t="shared" si="42"/>
        <v>0</v>
      </c>
      <c r="I52" s="203">
        <f t="shared" si="43"/>
        <v>0</v>
      </c>
      <c r="J52" s="109"/>
      <c r="K52" s="110" t="str">
        <f t="shared" si="38"/>
        <v>3.5.6 Proiect tehnic şi detalii de execuţie</v>
      </c>
      <c r="L52" s="276">
        <v>0</v>
      </c>
      <c r="M52" s="276">
        <v>0</v>
      </c>
      <c r="N52" s="276">
        <v>0</v>
      </c>
      <c r="O52" s="276">
        <v>0</v>
      </c>
      <c r="P52" s="276">
        <v>0</v>
      </c>
      <c r="Q52" s="111">
        <f t="shared" si="44"/>
        <v>0</v>
      </c>
      <c r="R52" s="112" t="str">
        <f t="shared" si="45"/>
        <v>OK</v>
      </c>
    </row>
    <row r="53" spans="1:18" ht="18.600000000000001" customHeight="1" x14ac:dyDescent="0.3">
      <c r="A53" s="107" t="s">
        <v>72</v>
      </c>
      <c r="B53" s="107" t="s">
        <v>126</v>
      </c>
      <c r="C53" s="119">
        <f>C54+C55+C56</f>
        <v>0</v>
      </c>
      <c r="D53" s="119">
        <f t="shared" ref="D53:I53" si="46">D54+D55+D56</f>
        <v>0</v>
      </c>
      <c r="E53" s="119">
        <f t="shared" si="46"/>
        <v>0</v>
      </c>
      <c r="F53" s="119">
        <f t="shared" si="46"/>
        <v>0</v>
      </c>
      <c r="G53" s="119">
        <f t="shared" si="46"/>
        <v>0</v>
      </c>
      <c r="H53" s="119">
        <f t="shared" si="46"/>
        <v>0</v>
      </c>
      <c r="I53" s="119">
        <f t="shared" si="46"/>
        <v>0</v>
      </c>
      <c r="J53" s="109"/>
      <c r="K53" s="110" t="str">
        <f t="shared" si="38"/>
        <v>CONSULTANTA</v>
      </c>
      <c r="L53" s="119">
        <f t="shared" ref="L53:Q53" si="47">L54+L55+L56</f>
        <v>0</v>
      </c>
      <c r="M53" s="119">
        <f t="shared" si="47"/>
        <v>0</v>
      </c>
      <c r="N53" s="119">
        <f t="shared" si="47"/>
        <v>0</v>
      </c>
      <c r="O53" s="119">
        <f t="shared" si="47"/>
        <v>0</v>
      </c>
      <c r="P53" s="119">
        <f t="shared" si="47"/>
        <v>0</v>
      </c>
      <c r="Q53" s="119">
        <f t="shared" si="47"/>
        <v>0</v>
      </c>
      <c r="R53" s="112"/>
    </row>
    <row r="54" spans="1:18" ht="29.4" customHeight="1" x14ac:dyDescent="0.3">
      <c r="A54" s="107" t="s">
        <v>73</v>
      </c>
      <c r="B54" s="107" t="s">
        <v>643</v>
      </c>
      <c r="C54" s="249">
        <v>0</v>
      </c>
      <c r="D54" s="249">
        <v>0</v>
      </c>
      <c r="E54" s="203">
        <f t="shared" ref="E54:E56" si="48">C54+D54</f>
        <v>0</v>
      </c>
      <c r="F54" s="249">
        <v>0</v>
      </c>
      <c r="G54" s="249">
        <v>0</v>
      </c>
      <c r="H54" s="203">
        <f t="shared" ref="H54:H56" si="49">F54+G54</f>
        <v>0</v>
      </c>
      <c r="I54" s="203">
        <f t="shared" ref="I54:I56" si="50">E54+H54</f>
        <v>0</v>
      </c>
      <c r="J54" s="109"/>
      <c r="K54" s="110" t="str">
        <f t="shared" si="38"/>
        <v>3.7.1 Managementul de proiect pentru obiectivul de investiţii</v>
      </c>
      <c r="L54" s="276">
        <v>0</v>
      </c>
      <c r="M54" s="276">
        <v>0</v>
      </c>
      <c r="N54" s="276">
        <v>0</v>
      </c>
      <c r="O54" s="276">
        <v>0</v>
      </c>
      <c r="P54" s="276">
        <v>0</v>
      </c>
      <c r="Q54" s="111">
        <f>SUM(L54:P54)</f>
        <v>0</v>
      </c>
      <c r="R54" s="112" t="str">
        <f>IF(Q54=I54,"OK","ERROR")</f>
        <v>OK</v>
      </c>
    </row>
    <row r="55" spans="1:18" ht="34.200000000000003" customHeight="1" x14ac:dyDescent="0.3">
      <c r="A55" s="107" t="s">
        <v>73</v>
      </c>
      <c r="B55" s="107" t="s">
        <v>642</v>
      </c>
      <c r="C55" s="249">
        <v>0</v>
      </c>
      <c r="D55" s="249">
        <v>0</v>
      </c>
      <c r="E55" s="203">
        <f t="shared" si="48"/>
        <v>0</v>
      </c>
      <c r="F55" s="249">
        <v>0</v>
      </c>
      <c r="G55" s="249">
        <v>0</v>
      </c>
      <c r="H55" s="203">
        <f t="shared" si="49"/>
        <v>0</v>
      </c>
      <c r="I55" s="203">
        <f t="shared" si="50"/>
        <v>0</v>
      </c>
      <c r="J55" s="109"/>
      <c r="K55" s="110" t="str">
        <f t="shared" si="38"/>
        <v>3.6. Organizarea procedurilor de achiziţie</v>
      </c>
      <c r="L55" s="276">
        <v>0</v>
      </c>
      <c r="M55" s="276">
        <v>0</v>
      </c>
      <c r="N55" s="276">
        <v>0</v>
      </c>
      <c r="O55" s="276">
        <v>0</v>
      </c>
      <c r="P55" s="276">
        <v>0</v>
      </c>
      <c r="Q55" s="111">
        <f>SUM(L55:P55)</f>
        <v>0</v>
      </c>
      <c r="R55" s="112" t="str">
        <f>IF(Q55=I55,"OK","ERROR")</f>
        <v>OK</v>
      </c>
    </row>
    <row r="56" spans="1:18" ht="28.2" customHeight="1" x14ac:dyDescent="0.3">
      <c r="A56" s="107" t="s">
        <v>73</v>
      </c>
      <c r="B56" s="107" t="s">
        <v>644</v>
      </c>
      <c r="C56" s="249">
        <v>0</v>
      </c>
      <c r="D56" s="249">
        <v>0</v>
      </c>
      <c r="E56" s="203">
        <f t="shared" si="48"/>
        <v>0</v>
      </c>
      <c r="F56" s="249">
        <v>0</v>
      </c>
      <c r="G56" s="249">
        <v>0</v>
      </c>
      <c r="H56" s="203">
        <f t="shared" si="49"/>
        <v>0</v>
      </c>
      <c r="I56" s="203">
        <f t="shared" si="50"/>
        <v>0</v>
      </c>
      <c r="J56" s="109"/>
      <c r="K56" s="110" t="str">
        <f t="shared" si="38"/>
        <v>3.7.2 Auditul financiar</v>
      </c>
      <c r="L56" s="276">
        <v>0</v>
      </c>
      <c r="M56" s="276">
        <v>0</v>
      </c>
      <c r="N56" s="276">
        <v>0</v>
      </c>
      <c r="O56" s="276">
        <v>0</v>
      </c>
      <c r="P56" s="276">
        <v>0</v>
      </c>
      <c r="Q56" s="111">
        <f>SUM(L56:P56)</f>
        <v>0</v>
      </c>
      <c r="R56" s="112" t="str">
        <f>IF(Q56=I56,"OK","ERROR")</f>
        <v>OK</v>
      </c>
    </row>
    <row r="57" spans="1:18" ht="19.8" customHeight="1" x14ac:dyDescent="0.3">
      <c r="A57" s="107" t="s">
        <v>73</v>
      </c>
      <c r="B57" s="121" t="s">
        <v>125</v>
      </c>
      <c r="C57" s="120">
        <f>C58+C61+C62</f>
        <v>0</v>
      </c>
      <c r="D57" s="120">
        <f t="shared" ref="D57:I57" si="51">D58+D61+D62</f>
        <v>0</v>
      </c>
      <c r="E57" s="120">
        <f t="shared" si="51"/>
        <v>0</v>
      </c>
      <c r="F57" s="120">
        <f t="shared" si="51"/>
        <v>0</v>
      </c>
      <c r="G57" s="120">
        <f t="shared" si="51"/>
        <v>0</v>
      </c>
      <c r="H57" s="120">
        <f t="shared" si="51"/>
        <v>0</v>
      </c>
      <c r="I57" s="120">
        <f t="shared" si="51"/>
        <v>0</v>
      </c>
      <c r="J57" s="109"/>
      <c r="K57" s="110" t="str">
        <f t="shared" si="38"/>
        <v>ASISTENTA TEHNICA</v>
      </c>
      <c r="L57" s="119">
        <f t="shared" ref="L57:Q57" si="52">SUM(L58:L61)</f>
        <v>0</v>
      </c>
      <c r="M57" s="119">
        <f t="shared" si="52"/>
        <v>0</v>
      </c>
      <c r="N57" s="119">
        <f t="shared" si="52"/>
        <v>0</v>
      </c>
      <c r="O57" s="119">
        <f t="shared" si="52"/>
        <v>0</v>
      </c>
      <c r="P57" s="119">
        <f t="shared" si="52"/>
        <v>0</v>
      </c>
      <c r="Q57" s="119">
        <f t="shared" si="52"/>
        <v>0</v>
      </c>
      <c r="R57" s="112" t="str">
        <f>IF(Q57=I57,"OK","ERROR")</f>
        <v>OK</v>
      </c>
    </row>
    <row r="58" spans="1:18" ht="28.8" customHeight="1" x14ac:dyDescent="0.3">
      <c r="A58" s="107" t="s">
        <v>73</v>
      </c>
      <c r="B58" s="107" t="s">
        <v>106</v>
      </c>
      <c r="C58" s="120">
        <f>C59+C60</f>
        <v>0</v>
      </c>
      <c r="D58" s="120">
        <f t="shared" ref="D58:I58" si="53">D59+D60</f>
        <v>0</v>
      </c>
      <c r="E58" s="120">
        <f t="shared" si="53"/>
        <v>0</v>
      </c>
      <c r="F58" s="120">
        <f t="shared" si="53"/>
        <v>0</v>
      </c>
      <c r="G58" s="120">
        <f t="shared" si="53"/>
        <v>0</v>
      </c>
      <c r="H58" s="120">
        <f t="shared" si="53"/>
        <v>0</v>
      </c>
      <c r="I58" s="120">
        <f t="shared" si="53"/>
        <v>0</v>
      </c>
      <c r="J58" s="109"/>
      <c r="K58" s="110" t="str">
        <f t="shared" si="38"/>
        <v xml:space="preserve">3.8.1. Asistenţă tehnică din partea proiectantului </v>
      </c>
      <c r="L58" s="276">
        <v>0</v>
      </c>
      <c r="M58" s="276">
        <v>0</v>
      </c>
      <c r="N58" s="276">
        <v>0</v>
      </c>
      <c r="O58" s="276">
        <v>0</v>
      </c>
      <c r="P58" s="276">
        <v>0</v>
      </c>
      <c r="Q58" s="111">
        <f t="shared" ref="Q58:Q61" si="54">SUM(L58:P58)</f>
        <v>0</v>
      </c>
      <c r="R58" s="112" t="str">
        <f t="shared" ref="R58:R61" si="55">IF(Q58=I58,"OK","ERROR")</f>
        <v>OK</v>
      </c>
    </row>
    <row r="59" spans="1:18" ht="59.4" customHeight="1" x14ac:dyDescent="0.3">
      <c r="A59" s="107" t="s">
        <v>73</v>
      </c>
      <c r="B59" s="107" t="s">
        <v>645</v>
      </c>
      <c r="C59" s="249">
        <v>0</v>
      </c>
      <c r="D59" s="249">
        <v>0</v>
      </c>
      <c r="E59" s="203">
        <f t="shared" ref="E59:E61" si="56">C59+D59</f>
        <v>0</v>
      </c>
      <c r="F59" s="249">
        <v>0</v>
      </c>
      <c r="G59" s="249">
        <v>0</v>
      </c>
      <c r="H59" s="203">
        <f t="shared" ref="H59" si="57">F59+G59</f>
        <v>0</v>
      </c>
      <c r="I59" s="203">
        <f t="shared" ref="I59" si="58">E59+H59</f>
        <v>0</v>
      </c>
      <c r="J59" s="109"/>
      <c r="K59" s="110" t="str">
        <f t="shared" si="38"/>
        <v>3.8.1 Asistenţă tehnică din partea proiectantului ( 3.8.1.1 Asistenţă tehnică din partea proiectantului pe perioada de execuţie a lucrărilor)</v>
      </c>
      <c r="L59" s="276">
        <v>0</v>
      </c>
      <c r="M59" s="276">
        <v>0</v>
      </c>
      <c r="N59" s="276">
        <v>0</v>
      </c>
      <c r="O59" s="276">
        <v>0</v>
      </c>
      <c r="P59" s="276">
        <v>0</v>
      </c>
      <c r="Q59" s="111"/>
      <c r="R59" s="112"/>
    </row>
    <row r="60" spans="1:18" ht="95.4" customHeight="1" x14ac:dyDescent="0.3">
      <c r="A60" s="107" t="s">
        <v>73</v>
      </c>
      <c r="B60" s="107" t="s">
        <v>646</v>
      </c>
      <c r="C60" s="249">
        <v>0</v>
      </c>
      <c r="D60" s="249">
        <v>0</v>
      </c>
      <c r="E60" s="203">
        <f t="shared" si="56"/>
        <v>0</v>
      </c>
      <c r="F60" s="249">
        <v>0</v>
      </c>
      <c r="G60" s="249">
        <v>0</v>
      </c>
      <c r="H60" s="203">
        <f t="shared" ref="H60:H63" si="59">F60+G60</f>
        <v>0</v>
      </c>
      <c r="I60" s="203">
        <f t="shared" ref="I60:I63" si="60">E60+H60</f>
        <v>0</v>
      </c>
      <c r="J60" s="109"/>
      <c r="K60" s="110" t="str">
        <f t="shared" si="38"/>
        <v>3.8.1 Asistenţă tehnică din partea proiectantului (3.8.1.2 Asistenţă tehnică din partea proiectantului pentru participarea proiectantului la fazele incluse în programul de control al lucrărilor de execuţie, avizat de către Inspectoratul de Stat în Construcţii)</v>
      </c>
      <c r="L60" s="276">
        <v>0</v>
      </c>
      <c r="M60" s="276">
        <v>0</v>
      </c>
      <c r="N60" s="276">
        <v>0</v>
      </c>
      <c r="O60" s="276">
        <v>0</v>
      </c>
      <c r="P60" s="276">
        <v>0</v>
      </c>
      <c r="Q60" s="111"/>
      <c r="R60" s="112"/>
    </row>
    <row r="61" spans="1:18" ht="33.6" customHeight="1" x14ac:dyDescent="0.3">
      <c r="A61" s="107" t="s">
        <v>73</v>
      </c>
      <c r="B61" s="107" t="s">
        <v>647</v>
      </c>
      <c r="C61" s="249">
        <v>0</v>
      </c>
      <c r="D61" s="249">
        <v>0</v>
      </c>
      <c r="E61" s="203">
        <f t="shared" si="56"/>
        <v>0</v>
      </c>
      <c r="F61" s="249">
        <v>0</v>
      </c>
      <c r="G61" s="249">
        <v>0</v>
      </c>
      <c r="H61" s="203">
        <f t="shared" si="59"/>
        <v>0</v>
      </c>
      <c r="I61" s="203">
        <f t="shared" si="60"/>
        <v>0</v>
      </c>
      <c r="J61" s="109"/>
      <c r="K61" s="110" t="str">
        <f t="shared" si="38"/>
        <v>3.8.2 Dirigenţie de şantier/ supervizare</v>
      </c>
      <c r="L61" s="276">
        <v>0</v>
      </c>
      <c r="M61" s="276">
        <v>0</v>
      </c>
      <c r="N61" s="276">
        <v>0</v>
      </c>
      <c r="O61" s="276">
        <v>0</v>
      </c>
      <c r="P61" s="276">
        <v>0</v>
      </c>
      <c r="Q61" s="111">
        <f t="shared" si="54"/>
        <v>0</v>
      </c>
      <c r="R61" s="112" t="str">
        <f t="shared" si="55"/>
        <v>OK</v>
      </c>
    </row>
    <row r="62" spans="1:18" ht="29.4" customHeight="1" x14ac:dyDescent="0.3">
      <c r="A62" s="107" t="s">
        <v>73</v>
      </c>
      <c r="B62" s="107" t="s">
        <v>648</v>
      </c>
      <c r="C62" s="249">
        <v>0</v>
      </c>
      <c r="D62" s="249">
        <v>0</v>
      </c>
      <c r="E62" s="203">
        <f t="shared" ref="E62" si="61">C62+D62</f>
        <v>0</v>
      </c>
      <c r="F62" s="249">
        <v>0</v>
      </c>
      <c r="G62" s="249">
        <v>0</v>
      </c>
      <c r="H62" s="203">
        <f t="shared" si="59"/>
        <v>0</v>
      </c>
      <c r="I62" s="203">
        <f t="shared" si="60"/>
        <v>0</v>
      </c>
      <c r="J62" s="109"/>
      <c r="K62" s="110" t="str">
        <f t="shared" si="38"/>
        <v xml:space="preserve">3.8.3 Coordonator în materie de securitate şi sănătate </v>
      </c>
      <c r="L62" s="276">
        <v>0</v>
      </c>
      <c r="M62" s="276">
        <v>0</v>
      </c>
      <c r="N62" s="276">
        <v>0</v>
      </c>
      <c r="O62" s="276">
        <v>0</v>
      </c>
      <c r="P62" s="276">
        <v>0</v>
      </c>
      <c r="Q62" s="111">
        <f t="shared" ref="Q62" si="62">SUM(L62:P62)</f>
        <v>0</v>
      </c>
      <c r="R62" s="112" t="str">
        <f t="shared" ref="R62" si="63">IF(Q62=I62,"OK","ERROR")</f>
        <v>OK</v>
      </c>
    </row>
    <row r="63" spans="1:18" ht="37.200000000000003" customHeight="1" x14ac:dyDescent="0.3">
      <c r="A63" s="107" t="s">
        <v>73</v>
      </c>
      <c r="B63" s="107" t="s">
        <v>107</v>
      </c>
      <c r="C63" s="249">
        <v>0</v>
      </c>
      <c r="D63" s="249">
        <v>0</v>
      </c>
      <c r="E63" s="203">
        <f>C63+D63</f>
        <v>0</v>
      </c>
      <c r="F63" s="249">
        <v>0</v>
      </c>
      <c r="G63" s="249">
        <v>0</v>
      </c>
      <c r="H63" s="203">
        <f t="shared" si="59"/>
        <v>0</v>
      </c>
      <c r="I63" s="203">
        <f t="shared" si="60"/>
        <v>0</v>
      </c>
      <c r="J63" s="122" t="str">
        <f>IF(C63&gt;'0-Instructiuni'!F25,"!!! Atentie prag","")</f>
        <v/>
      </c>
      <c r="K63" s="110" t="str">
        <f t="shared" si="38"/>
        <v>5.4 Cheltuieli pentru informare şi publicitate</v>
      </c>
      <c r="L63" s="276">
        <v>0</v>
      </c>
      <c r="M63" s="276">
        <v>0</v>
      </c>
      <c r="N63" s="276">
        <v>0</v>
      </c>
      <c r="O63" s="276">
        <v>0</v>
      </c>
      <c r="P63" s="276">
        <v>0</v>
      </c>
      <c r="Q63" s="111">
        <f t="shared" ref="Q63" si="64">SUM(L63:P63)</f>
        <v>0</v>
      </c>
      <c r="R63" s="112" t="str">
        <f t="shared" ref="R63" si="65">IF(Q63=I63,"OK","ERROR")</f>
        <v>OK</v>
      </c>
    </row>
    <row r="64" spans="1:18" ht="19.8" customHeight="1" x14ac:dyDescent="0.3">
      <c r="A64" s="107" t="s">
        <v>76</v>
      </c>
      <c r="B64" s="107" t="s">
        <v>76</v>
      </c>
      <c r="C64" s="119">
        <f>SUM(C65:C69)</f>
        <v>0</v>
      </c>
      <c r="D64" s="119">
        <f t="shared" ref="D64:I64" si="66">SUM(D65:D69)</f>
        <v>0</v>
      </c>
      <c r="E64" s="120">
        <f t="shared" si="66"/>
        <v>0</v>
      </c>
      <c r="F64" s="119">
        <f t="shared" si="66"/>
        <v>0</v>
      </c>
      <c r="G64" s="119">
        <f t="shared" si="66"/>
        <v>0</v>
      </c>
      <c r="H64" s="120">
        <f t="shared" si="66"/>
        <v>0</v>
      </c>
      <c r="I64" s="120">
        <f t="shared" si="66"/>
        <v>0</v>
      </c>
      <c r="J64" s="109"/>
      <c r="K64" s="110" t="str">
        <f t="shared" si="38"/>
        <v>TAXE</v>
      </c>
      <c r="L64" s="119">
        <f t="shared" ref="L64:Q64" si="67">SUM(L65:L69)</f>
        <v>0</v>
      </c>
      <c r="M64" s="119">
        <f t="shared" si="67"/>
        <v>0</v>
      </c>
      <c r="N64" s="119">
        <f t="shared" si="67"/>
        <v>0</v>
      </c>
      <c r="O64" s="119">
        <f t="shared" si="67"/>
        <v>0</v>
      </c>
      <c r="P64" s="119">
        <f t="shared" si="67"/>
        <v>0</v>
      </c>
      <c r="Q64" s="119">
        <f t="shared" si="67"/>
        <v>0</v>
      </c>
      <c r="R64" s="112"/>
    </row>
    <row r="65" spans="1:18" ht="34.200000000000003" x14ac:dyDescent="0.3">
      <c r="A65" s="107" t="s">
        <v>76</v>
      </c>
      <c r="B65" s="107" t="s">
        <v>117</v>
      </c>
      <c r="C65" s="125"/>
      <c r="D65" s="125"/>
      <c r="E65" s="203">
        <f t="shared" ref="E65" si="68">C65+D65</f>
        <v>0</v>
      </c>
      <c r="F65" s="249">
        <v>0</v>
      </c>
      <c r="G65" s="249">
        <v>0</v>
      </c>
      <c r="H65" s="203">
        <f t="shared" ref="H65" si="69">F65+G65</f>
        <v>0</v>
      </c>
      <c r="I65" s="203">
        <f t="shared" ref="I65" si="70">E65+H65</f>
        <v>0</v>
      </c>
      <c r="J65" s="109"/>
      <c r="K65" s="110" t="str">
        <f t="shared" si="38"/>
        <v xml:space="preserve">5.2.1. Comisioanele şi dobânzile aferente creditului băncii finanţatoare </v>
      </c>
      <c r="L65" s="276">
        <v>0</v>
      </c>
      <c r="M65" s="276">
        <v>0</v>
      </c>
      <c r="N65" s="276">
        <v>0</v>
      </c>
      <c r="O65" s="276">
        <v>0</v>
      </c>
      <c r="P65" s="276">
        <v>0</v>
      </c>
      <c r="Q65" s="111">
        <f t="shared" ref="Q65:Q71" si="71">SUM(L65:P65)</f>
        <v>0</v>
      </c>
      <c r="R65" s="112" t="str">
        <f t="shared" ref="R65:R71" si="72">IF(Q65=I65,"OK","ERROR")</f>
        <v>OK</v>
      </c>
    </row>
    <row r="66" spans="1:18" ht="34.200000000000003" x14ac:dyDescent="0.3">
      <c r="A66" s="107" t="s">
        <v>76</v>
      </c>
      <c r="B66" s="107" t="s">
        <v>118</v>
      </c>
      <c r="C66" s="249">
        <v>0</v>
      </c>
      <c r="D66" s="249">
        <v>0</v>
      </c>
      <c r="E66" s="203">
        <f t="shared" ref="E66:E71" si="73">C66+D66</f>
        <v>0</v>
      </c>
      <c r="F66" s="249">
        <v>0</v>
      </c>
      <c r="G66" s="249">
        <v>0</v>
      </c>
      <c r="H66" s="203">
        <f t="shared" ref="H66:H71" si="74">F66+G66</f>
        <v>0</v>
      </c>
      <c r="I66" s="203">
        <f t="shared" ref="I66:I71" si="75">E66+H66</f>
        <v>0</v>
      </c>
      <c r="J66" s="109"/>
      <c r="K66" s="110" t="str">
        <f t="shared" si="38"/>
        <v xml:space="preserve">5.2.2 Cota aferentă ISC pentru controlul calităţii lucrărilor de construcţii </v>
      </c>
      <c r="L66" s="276">
        <v>0</v>
      </c>
      <c r="M66" s="276">
        <v>0</v>
      </c>
      <c r="N66" s="276">
        <v>0</v>
      </c>
      <c r="O66" s="276">
        <v>0</v>
      </c>
      <c r="P66" s="276">
        <v>0</v>
      </c>
      <c r="Q66" s="111">
        <f t="shared" si="71"/>
        <v>0</v>
      </c>
      <c r="R66" s="112" t="str">
        <f t="shared" si="72"/>
        <v>OK</v>
      </c>
    </row>
    <row r="67" spans="1:18" ht="45.6" x14ac:dyDescent="0.3">
      <c r="A67" s="107" t="s">
        <v>76</v>
      </c>
      <c r="B67" s="107" t="s">
        <v>119</v>
      </c>
      <c r="C67" s="249">
        <v>0</v>
      </c>
      <c r="D67" s="249">
        <v>0</v>
      </c>
      <c r="E67" s="203">
        <f t="shared" si="73"/>
        <v>0</v>
      </c>
      <c r="F67" s="249">
        <v>0</v>
      </c>
      <c r="G67" s="249">
        <v>0</v>
      </c>
      <c r="H67" s="203">
        <f t="shared" si="74"/>
        <v>0</v>
      </c>
      <c r="I67" s="203">
        <f t="shared" si="75"/>
        <v>0</v>
      </c>
      <c r="J67" s="109"/>
      <c r="K67" s="110" t="str">
        <f t="shared" si="38"/>
        <v xml:space="preserve">5.2.3. Cota aferentă ISC pentru controlul statului în amenajarea teritoriului, urbanism şi pentru autorizarea lucrărilor de construcţii </v>
      </c>
      <c r="L67" s="276">
        <v>0</v>
      </c>
      <c r="M67" s="276">
        <v>0</v>
      </c>
      <c r="N67" s="276">
        <v>0</v>
      </c>
      <c r="O67" s="276">
        <v>0</v>
      </c>
      <c r="P67" s="276">
        <v>0</v>
      </c>
      <c r="Q67" s="111">
        <f t="shared" si="71"/>
        <v>0</v>
      </c>
      <c r="R67" s="112" t="str">
        <f t="shared" si="72"/>
        <v>OK</v>
      </c>
    </row>
    <row r="68" spans="1:18" ht="22.8" x14ac:dyDescent="0.3">
      <c r="A68" s="107" t="s">
        <v>76</v>
      </c>
      <c r="B68" s="107" t="s">
        <v>120</v>
      </c>
      <c r="C68" s="249">
        <v>0</v>
      </c>
      <c r="D68" s="249">
        <v>0</v>
      </c>
      <c r="E68" s="203">
        <f t="shared" si="73"/>
        <v>0</v>
      </c>
      <c r="F68" s="249">
        <v>0</v>
      </c>
      <c r="G68" s="249">
        <v>0</v>
      </c>
      <c r="H68" s="203">
        <f t="shared" si="74"/>
        <v>0</v>
      </c>
      <c r="I68" s="203">
        <f t="shared" si="75"/>
        <v>0</v>
      </c>
      <c r="J68" s="109"/>
      <c r="K68" s="110" t="str">
        <f t="shared" si="38"/>
        <v xml:space="preserve">5.2.4. Cota aferentă Casei Sociale a Constructorilor - CSC </v>
      </c>
      <c r="L68" s="276">
        <v>0</v>
      </c>
      <c r="M68" s="276">
        <v>0</v>
      </c>
      <c r="N68" s="276">
        <v>0</v>
      </c>
      <c r="O68" s="276">
        <v>0</v>
      </c>
      <c r="P68" s="276">
        <v>0</v>
      </c>
      <c r="Q68" s="111">
        <f t="shared" si="71"/>
        <v>0</v>
      </c>
      <c r="R68" s="112" t="str">
        <f t="shared" si="72"/>
        <v>OK</v>
      </c>
    </row>
    <row r="69" spans="1:18" ht="34.200000000000003" x14ac:dyDescent="0.3">
      <c r="A69" s="107" t="s">
        <v>76</v>
      </c>
      <c r="B69" s="107" t="s">
        <v>121</v>
      </c>
      <c r="C69" s="249">
        <v>0</v>
      </c>
      <c r="D69" s="249">
        <v>0</v>
      </c>
      <c r="E69" s="203">
        <f t="shared" si="73"/>
        <v>0</v>
      </c>
      <c r="F69" s="249">
        <v>0</v>
      </c>
      <c r="G69" s="249">
        <v>0</v>
      </c>
      <c r="H69" s="203">
        <f t="shared" si="74"/>
        <v>0</v>
      </c>
      <c r="I69" s="203">
        <f t="shared" si="75"/>
        <v>0</v>
      </c>
      <c r="J69" s="109"/>
      <c r="K69" s="110" t="str">
        <f t="shared" si="38"/>
        <v>5.2.5. Taxe pentru acorduri, avize conforme şi autorizaţia de construire/desfiinţare</v>
      </c>
      <c r="L69" s="276">
        <v>0</v>
      </c>
      <c r="M69" s="276">
        <v>0</v>
      </c>
      <c r="N69" s="276">
        <v>0</v>
      </c>
      <c r="O69" s="276">
        <v>0</v>
      </c>
      <c r="P69" s="276">
        <v>0</v>
      </c>
      <c r="Q69" s="111">
        <f t="shared" si="71"/>
        <v>0</v>
      </c>
      <c r="R69" s="112" t="str">
        <f t="shared" si="72"/>
        <v>OK</v>
      </c>
    </row>
    <row r="70" spans="1:18" ht="42.6" customHeight="1" x14ac:dyDescent="0.3">
      <c r="A70" s="107" t="s">
        <v>73</v>
      </c>
      <c r="B70" s="107" t="s">
        <v>109</v>
      </c>
      <c r="C70" s="249">
        <v>0</v>
      </c>
      <c r="D70" s="249">
        <v>0</v>
      </c>
      <c r="E70" s="203">
        <f t="shared" si="73"/>
        <v>0</v>
      </c>
      <c r="F70" s="249">
        <v>0</v>
      </c>
      <c r="G70" s="249">
        <v>0</v>
      </c>
      <c r="H70" s="203">
        <f t="shared" si="74"/>
        <v>0</v>
      </c>
      <c r="I70" s="203">
        <f t="shared" si="75"/>
        <v>0</v>
      </c>
      <c r="J70" s="109"/>
      <c r="K70" s="110" t="str">
        <f t="shared" si="38"/>
        <v xml:space="preserve">Cheltuieli cu servicii pentru organizarea de evenimente și cursuri de formare </v>
      </c>
      <c r="L70" s="276">
        <v>0</v>
      </c>
      <c r="M70" s="276">
        <v>0</v>
      </c>
      <c r="N70" s="276">
        <v>0</v>
      </c>
      <c r="O70" s="276">
        <v>0</v>
      </c>
      <c r="P70" s="276">
        <v>0</v>
      </c>
      <c r="Q70" s="111">
        <f t="shared" si="71"/>
        <v>0</v>
      </c>
      <c r="R70" s="112" t="str">
        <f t="shared" si="72"/>
        <v>OK</v>
      </c>
    </row>
    <row r="71" spans="1:18" s="320" customFormat="1" ht="33" hidden="1" customHeight="1" x14ac:dyDescent="0.3">
      <c r="A71" s="312" t="s">
        <v>73</v>
      </c>
      <c r="B71" s="312" t="s">
        <v>116</v>
      </c>
      <c r="C71" s="313">
        <v>0</v>
      </c>
      <c r="D71" s="313">
        <v>0</v>
      </c>
      <c r="E71" s="314">
        <f t="shared" si="73"/>
        <v>0</v>
      </c>
      <c r="F71" s="313">
        <v>0</v>
      </c>
      <c r="G71" s="313">
        <v>0</v>
      </c>
      <c r="H71" s="314">
        <f t="shared" si="74"/>
        <v>0</v>
      </c>
      <c r="I71" s="314">
        <f t="shared" si="75"/>
        <v>0</v>
      </c>
      <c r="J71" s="315"/>
      <c r="K71" s="316" t="str">
        <f t="shared" si="38"/>
        <v>Cheltuieli cu activitati de cooperare</v>
      </c>
      <c r="L71" s="317">
        <v>0</v>
      </c>
      <c r="M71" s="317">
        <v>0</v>
      </c>
      <c r="N71" s="317">
        <v>0</v>
      </c>
      <c r="O71" s="317">
        <v>0</v>
      </c>
      <c r="P71" s="317">
        <v>0</v>
      </c>
      <c r="Q71" s="318">
        <f t="shared" si="71"/>
        <v>0</v>
      </c>
      <c r="R71" s="319" t="str">
        <f t="shared" si="72"/>
        <v>OK</v>
      </c>
    </row>
    <row r="72" spans="1:18" s="118" customFormat="1" ht="36" customHeight="1" x14ac:dyDescent="0.3">
      <c r="A72" s="394" t="s">
        <v>657</v>
      </c>
      <c r="B72" s="394"/>
      <c r="C72" s="116">
        <f t="shared" ref="C72:I72" si="76">C40+C41+C42+C43+C44+C45+C46+C57+C53+C63+C64+C71+C70</f>
        <v>0</v>
      </c>
      <c r="D72" s="116">
        <f t="shared" si="76"/>
        <v>0</v>
      </c>
      <c r="E72" s="116">
        <f t="shared" si="76"/>
        <v>0</v>
      </c>
      <c r="F72" s="116">
        <f t="shared" si="76"/>
        <v>0</v>
      </c>
      <c r="G72" s="116">
        <f t="shared" si="76"/>
        <v>0</v>
      </c>
      <c r="H72" s="116">
        <f t="shared" si="76"/>
        <v>0</v>
      </c>
      <c r="I72" s="116">
        <f t="shared" si="76"/>
        <v>0</v>
      </c>
      <c r="K72" s="115" t="str">
        <f>A72</f>
        <v>ACTIVITĂȚI CONEXE-                                                                                                                                                                                                                                                                                                                                                                                   AJUTOR DE MINIMIS</v>
      </c>
      <c r="L72" s="116">
        <f>L40+L41+L42+L43+L44+L45+L46+L57+L53+L63+L64+L71+L70</f>
        <v>0</v>
      </c>
      <c r="M72" s="116">
        <f t="shared" ref="M72:P72" si="77">M40+M41+M42+M43+M44+M45+M46+M57+M53+M63+M64+M71+M70</f>
        <v>0</v>
      </c>
      <c r="N72" s="116">
        <f t="shared" si="77"/>
        <v>0</v>
      </c>
      <c r="O72" s="116">
        <f t="shared" si="77"/>
        <v>0</v>
      </c>
      <c r="P72" s="116">
        <f t="shared" si="77"/>
        <v>0</v>
      </c>
      <c r="Q72" s="116">
        <f>Q40+Q41+Q42+Q43+Q44+Q45+Q46+Q57+Q53+Q63+Q64+Q71+Q70</f>
        <v>0</v>
      </c>
      <c r="R72" s="117" t="str">
        <f>IF(Q72=I72,"OK","ERROR")</f>
        <v>OK</v>
      </c>
    </row>
    <row r="73" spans="1:18" s="118" customFormat="1" ht="33.6" customHeight="1" x14ac:dyDescent="0.3">
      <c r="A73" s="410" t="s">
        <v>274</v>
      </c>
      <c r="B73" s="410"/>
      <c r="C73" s="123">
        <f t="shared" ref="C73:I73" si="78">C72+C37</f>
        <v>0</v>
      </c>
      <c r="D73" s="123">
        <f t="shared" si="78"/>
        <v>0</v>
      </c>
      <c r="E73" s="123">
        <f t="shared" si="78"/>
        <v>0</v>
      </c>
      <c r="F73" s="123">
        <f t="shared" si="78"/>
        <v>0</v>
      </c>
      <c r="G73" s="123">
        <f t="shared" si="78"/>
        <v>0</v>
      </c>
      <c r="H73" s="123">
        <f t="shared" si="78"/>
        <v>0</v>
      </c>
      <c r="I73" s="123">
        <f t="shared" si="78"/>
        <v>0</v>
      </c>
      <c r="K73" s="115" t="str">
        <f t="shared" ref="K73:K74" si="79">A73</f>
        <v>TOTAL CHELTUIELI FINANTATE PRIN AJUTOR DE MINIMIS</v>
      </c>
      <c r="L73" s="123">
        <f>L72+L37</f>
        <v>0</v>
      </c>
      <c r="M73" s="123">
        <f t="shared" ref="M73:Q73" si="80">M72+M37</f>
        <v>0</v>
      </c>
      <c r="N73" s="123">
        <f t="shared" si="80"/>
        <v>0</v>
      </c>
      <c r="O73" s="123">
        <f t="shared" si="80"/>
        <v>0</v>
      </c>
      <c r="P73" s="123">
        <f t="shared" si="80"/>
        <v>0</v>
      </c>
      <c r="Q73" s="123">
        <f t="shared" si="80"/>
        <v>0</v>
      </c>
      <c r="R73" s="117" t="str">
        <f t="shared" ref="R73:R74" si="81">IF(Q73=I73,"OK","ERROR")</f>
        <v>OK</v>
      </c>
    </row>
    <row r="74" spans="1:18" s="118" customFormat="1" ht="19.8" customHeight="1" x14ac:dyDescent="0.3">
      <c r="A74" s="409" t="s">
        <v>127</v>
      </c>
      <c r="B74" s="409"/>
      <c r="C74" s="124">
        <f t="shared" ref="C74:I74" si="82">C29++C73</f>
        <v>0</v>
      </c>
      <c r="D74" s="124">
        <f t="shared" si="82"/>
        <v>0</v>
      </c>
      <c r="E74" s="124">
        <f t="shared" si="82"/>
        <v>0</v>
      </c>
      <c r="F74" s="124">
        <f t="shared" si="82"/>
        <v>0</v>
      </c>
      <c r="G74" s="124">
        <f t="shared" si="82"/>
        <v>0</v>
      </c>
      <c r="H74" s="124">
        <f t="shared" si="82"/>
        <v>0</v>
      </c>
      <c r="I74" s="124">
        <f t="shared" si="82"/>
        <v>0</v>
      </c>
      <c r="J74" s="114"/>
      <c r="K74" s="115" t="str">
        <f t="shared" si="79"/>
        <v>TOTAL BUGET</v>
      </c>
      <c r="L74" s="124">
        <f>L29++L73</f>
        <v>0</v>
      </c>
      <c r="M74" s="124">
        <f t="shared" ref="M74:Q74" si="83">M29++M73</f>
        <v>0</v>
      </c>
      <c r="N74" s="124">
        <f t="shared" si="83"/>
        <v>0</v>
      </c>
      <c r="O74" s="124">
        <f t="shared" si="83"/>
        <v>0</v>
      </c>
      <c r="P74" s="124">
        <f t="shared" si="83"/>
        <v>0</v>
      </c>
      <c r="Q74" s="124">
        <f t="shared" si="83"/>
        <v>0</v>
      </c>
      <c r="R74" s="117" t="str">
        <f t="shared" si="81"/>
        <v>OK</v>
      </c>
    </row>
    <row r="75" spans="1:18" s="118" customFormat="1" ht="25.8" customHeight="1" x14ac:dyDescent="0.3">
      <c r="A75" s="405" t="s">
        <v>707</v>
      </c>
      <c r="B75" s="405"/>
      <c r="C75" s="405"/>
      <c r="D75" s="405"/>
      <c r="E75" s="405"/>
      <c r="F75" s="405"/>
      <c r="G75" s="405"/>
      <c r="H75" s="286">
        <f>E10+E23</f>
        <v>0</v>
      </c>
      <c r="I75" s="285" t="str">
        <f>IF(H75&gt;SUM(E29*10%),"!!! Atentie prag","")</f>
        <v/>
      </c>
      <c r="J75" s="114"/>
      <c r="K75" s="255"/>
      <c r="L75" s="227" t="s">
        <v>44</v>
      </c>
      <c r="M75" s="227" t="s">
        <v>45</v>
      </c>
      <c r="N75" s="227" t="s">
        <v>46</v>
      </c>
      <c r="O75" s="227" t="s">
        <v>47</v>
      </c>
      <c r="P75" s="227" t="s">
        <v>81</v>
      </c>
      <c r="Q75" s="227" t="s">
        <v>14</v>
      </c>
      <c r="R75" s="106"/>
    </row>
    <row r="76" spans="1:18" s="118" customFormat="1" ht="36" customHeight="1" x14ac:dyDescent="0.3">
      <c r="A76" s="405" t="s">
        <v>660</v>
      </c>
      <c r="B76" s="405"/>
      <c r="C76" s="405"/>
      <c r="D76" s="405"/>
      <c r="E76" s="405"/>
      <c r="F76" s="405"/>
      <c r="G76" s="405"/>
      <c r="H76" s="286">
        <f>E12+E13+E25+E26+E22+E9</f>
        <v>0</v>
      </c>
      <c r="I76" s="285" t="str">
        <f>IF(H76&gt;SUM(E29*30%),"!!! Atentie prag","")</f>
        <v/>
      </c>
      <c r="J76" s="114"/>
      <c r="K76" s="255"/>
      <c r="L76" s="284" t="str">
        <f>IFERROR(L74/I74,"")</f>
        <v/>
      </c>
      <c r="M76" s="284" t="str">
        <f>IFERROR(M74/I74,"")</f>
        <v/>
      </c>
      <c r="N76" s="284" t="str">
        <f>IFERROR(N74/I74,"")</f>
        <v/>
      </c>
      <c r="O76" s="284" t="str">
        <f>IFERROR(O74/I74,"")</f>
        <v/>
      </c>
      <c r="P76" s="284" t="str">
        <f>IFERROR(P74/I74,"")</f>
        <v/>
      </c>
      <c r="Q76" s="284">
        <f>SUM(L76:P76)</f>
        <v>0</v>
      </c>
      <c r="R76" s="106"/>
    </row>
    <row r="77" spans="1:18" s="118" customFormat="1" ht="19.8" customHeight="1" x14ac:dyDescent="0.3">
      <c r="A77" s="405" t="s">
        <v>661</v>
      </c>
      <c r="B77" s="405"/>
      <c r="C77" s="405"/>
      <c r="D77" s="405"/>
      <c r="E77" s="405"/>
      <c r="F77" s="405"/>
      <c r="G77" s="405"/>
      <c r="H77" s="115">
        <f>E14+E27</f>
        <v>0</v>
      </c>
      <c r="I77" s="285" t="str">
        <f>IF(H77&gt;SUM(E29*5%),"!!! Atentie prag","")</f>
        <v/>
      </c>
      <c r="J77" s="114"/>
      <c r="K77" s="255"/>
      <c r="L77" s="284"/>
      <c r="M77" s="284"/>
      <c r="N77" s="284"/>
      <c r="O77" s="284"/>
      <c r="P77" s="284"/>
      <c r="Q77" s="284"/>
      <c r="R77" s="106"/>
    </row>
    <row r="78" spans="1:18" s="118" customFormat="1" ht="19.8" customHeight="1" thickBot="1" x14ac:dyDescent="0.35">
      <c r="A78" s="405" t="s">
        <v>662</v>
      </c>
      <c r="B78" s="405"/>
      <c r="C78" s="405"/>
      <c r="D78" s="405"/>
      <c r="E78" s="405"/>
      <c r="F78" s="405"/>
      <c r="G78" s="405"/>
      <c r="H78" s="115">
        <f>E72</f>
        <v>0</v>
      </c>
      <c r="I78" s="285" t="str">
        <f>IF(H78&gt;SUM(E73*30%),"!!! Atentie prag","")</f>
        <v/>
      </c>
      <c r="J78" s="114"/>
      <c r="K78" s="255"/>
      <c r="L78" s="106"/>
      <c r="M78" s="106"/>
      <c r="N78" s="106"/>
      <c r="O78" s="106"/>
      <c r="P78" s="106"/>
      <c r="Q78" s="106"/>
      <c r="R78" s="106"/>
    </row>
    <row r="79" spans="1:18" ht="19.8" hidden="1" customHeight="1" thickBot="1" x14ac:dyDescent="0.35">
      <c r="C79" s="222"/>
      <c r="E79" s="223"/>
      <c r="H79" s="223"/>
      <c r="I79" s="223"/>
    </row>
    <row r="80" spans="1:18" ht="19.8" customHeight="1" x14ac:dyDescent="0.3">
      <c r="A80" s="224" t="s">
        <v>25</v>
      </c>
      <c r="B80" s="225" t="s">
        <v>152</v>
      </c>
      <c r="C80" s="226" t="s">
        <v>26</v>
      </c>
      <c r="D80" s="109"/>
      <c r="E80" s="114"/>
      <c r="F80" s="109"/>
      <c r="G80" s="109"/>
      <c r="H80" s="114"/>
      <c r="I80" s="114"/>
      <c r="J80" s="109"/>
      <c r="K80" s="109"/>
    </row>
    <row r="81" spans="1:10" ht="28.2" customHeight="1" x14ac:dyDescent="0.3">
      <c r="A81" s="228" t="s">
        <v>27</v>
      </c>
      <c r="B81" s="229" t="s">
        <v>28</v>
      </c>
      <c r="C81" s="230">
        <f>I74</f>
        <v>0</v>
      </c>
      <c r="F81" s="222"/>
    </row>
    <row r="82" spans="1:10" ht="27.6" customHeight="1" x14ac:dyDescent="0.3">
      <c r="A82" s="228" t="s">
        <v>29</v>
      </c>
      <c r="B82" s="229" t="s">
        <v>30</v>
      </c>
      <c r="C82" s="230">
        <f>H74</f>
        <v>0</v>
      </c>
    </row>
    <row r="83" spans="1:10" ht="31.2" customHeight="1" x14ac:dyDescent="0.3">
      <c r="A83" s="228" t="s">
        <v>31</v>
      </c>
      <c r="B83" s="229" t="s">
        <v>128</v>
      </c>
      <c r="C83" s="230">
        <f>E74</f>
        <v>0</v>
      </c>
    </row>
    <row r="84" spans="1:10" ht="31.2" customHeight="1" x14ac:dyDescent="0.3">
      <c r="A84" s="231" t="s">
        <v>32</v>
      </c>
      <c r="B84" s="229" t="s">
        <v>38</v>
      </c>
      <c r="C84" s="232">
        <f>C103+H96</f>
        <v>0</v>
      </c>
      <c r="D84" s="100" t="str">
        <f>IF(C84/'0-Instructiuni'!H6&gt;3500000,"!!! Atentie depașire prag  Valoarea maximă eligibilă ","")</f>
        <v/>
      </c>
    </row>
    <row r="85" spans="1:10" ht="28.8" customHeight="1" x14ac:dyDescent="0.3">
      <c r="A85" s="228" t="s">
        <v>37</v>
      </c>
      <c r="B85" s="229" t="s">
        <v>33</v>
      </c>
      <c r="C85" s="230">
        <f>C86+C87</f>
        <v>0</v>
      </c>
    </row>
    <row r="86" spans="1:10" ht="31.2" customHeight="1" x14ac:dyDescent="0.3">
      <c r="A86" s="228" t="s">
        <v>40</v>
      </c>
      <c r="B86" s="229" t="s">
        <v>129</v>
      </c>
      <c r="C86" s="233">
        <f>H94+C98</f>
        <v>0</v>
      </c>
    </row>
    <row r="87" spans="1:10" ht="31.2" customHeight="1" thickBot="1" x14ac:dyDescent="0.35">
      <c r="A87" s="234" t="s">
        <v>41</v>
      </c>
      <c r="B87" s="235" t="s">
        <v>36</v>
      </c>
      <c r="C87" s="236">
        <f>H95+C102</f>
        <v>0</v>
      </c>
    </row>
    <row r="88" spans="1:10" ht="13.2" customHeight="1" thickBot="1" x14ac:dyDescent="0.35"/>
    <row r="89" spans="1:10" ht="45.6" customHeight="1" x14ac:dyDescent="0.3">
      <c r="A89" s="237" t="s">
        <v>25</v>
      </c>
      <c r="B89" s="238" t="s">
        <v>130</v>
      </c>
      <c r="C89" s="239" t="s">
        <v>26</v>
      </c>
      <c r="F89" s="237" t="s">
        <v>25</v>
      </c>
      <c r="G89" s="238" t="s">
        <v>150</v>
      </c>
      <c r="H89" s="239" t="s">
        <v>26</v>
      </c>
    </row>
    <row r="90" spans="1:10" ht="37.200000000000003" customHeight="1" x14ac:dyDescent="0.3">
      <c r="A90" s="228" t="s">
        <v>27</v>
      </c>
      <c r="B90" s="229" t="s">
        <v>131</v>
      </c>
      <c r="C90" s="230">
        <f>I29</f>
        <v>0</v>
      </c>
      <c r="F90" s="228" t="s">
        <v>27</v>
      </c>
      <c r="G90" s="229" t="s">
        <v>151</v>
      </c>
      <c r="H90" s="240">
        <f>I73</f>
        <v>0</v>
      </c>
    </row>
    <row r="91" spans="1:10" ht="30" customHeight="1" x14ac:dyDescent="0.3">
      <c r="A91" s="228" t="s">
        <v>29</v>
      </c>
      <c r="B91" s="229" t="s">
        <v>30</v>
      </c>
      <c r="C91" s="230">
        <f>H29</f>
        <v>0</v>
      </c>
      <c r="F91" s="228" t="s">
        <v>29</v>
      </c>
      <c r="G91" s="229" t="s">
        <v>30</v>
      </c>
      <c r="H91" s="240">
        <f>H73</f>
        <v>0</v>
      </c>
    </row>
    <row r="92" spans="1:10" ht="28.8" customHeight="1" x14ac:dyDescent="0.3">
      <c r="A92" s="228" t="s">
        <v>31</v>
      </c>
      <c r="B92" s="229" t="s">
        <v>132</v>
      </c>
      <c r="C92" s="230">
        <f>E29</f>
        <v>0</v>
      </c>
      <c r="F92" s="228" t="s">
        <v>31</v>
      </c>
      <c r="G92" s="229" t="s">
        <v>39</v>
      </c>
      <c r="H92" s="240">
        <f>E73</f>
        <v>0</v>
      </c>
    </row>
    <row r="93" spans="1:10" ht="22.8" customHeight="1" x14ac:dyDescent="0.3">
      <c r="A93" s="228" t="s">
        <v>133</v>
      </c>
      <c r="B93" s="229" t="s">
        <v>272</v>
      </c>
      <c r="C93" s="233">
        <f>SUM(C94:C96)</f>
        <v>0</v>
      </c>
      <c r="F93" s="228" t="s">
        <v>32</v>
      </c>
      <c r="G93" s="229" t="s">
        <v>33</v>
      </c>
      <c r="H93" s="240">
        <f>SUM(H94:H95)</f>
        <v>0</v>
      </c>
    </row>
    <row r="94" spans="1:10" ht="15.6" customHeight="1" x14ac:dyDescent="0.3">
      <c r="A94" s="228" t="s">
        <v>134</v>
      </c>
      <c r="B94" s="229" t="s">
        <v>135</v>
      </c>
      <c r="C94" s="125">
        <f>E6+E7+E8+E9+E10+E11+E12+E13</f>
        <v>0</v>
      </c>
      <c r="F94" s="228" t="s">
        <v>34</v>
      </c>
      <c r="G94" s="229" t="s">
        <v>129</v>
      </c>
      <c r="H94" s="101"/>
    </row>
    <row r="95" spans="1:10" ht="18.600000000000001" customHeight="1" x14ac:dyDescent="0.3">
      <c r="A95" s="228" t="s">
        <v>136</v>
      </c>
      <c r="B95" s="229" t="s">
        <v>137</v>
      </c>
      <c r="C95" s="125">
        <f>E19+E20+E21+E22+E23+E24+E25+E26</f>
        <v>0</v>
      </c>
      <c r="F95" s="228" t="s">
        <v>35</v>
      </c>
      <c r="G95" s="229" t="s">
        <v>36</v>
      </c>
      <c r="H95" s="240">
        <f>H91</f>
        <v>0</v>
      </c>
      <c r="I95" s="241" t="str">
        <f>IF(H94=0,"",IF(H94&gt;=H89*VLOOKUP('0-Instructiuni'!#REF!,Foaie1!$D$3:$E$5,2,FALSE),"OK","ERROR"))</f>
        <v/>
      </c>
      <c r="J95" s="242"/>
    </row>
    <row r="96" spans="1:10" ht="36.6" customHeight="1" thickBot="1" x14ac:dyDescent="0.35">
      <c r="A96" s="228" t="s">
        <v>138</v>
      </c>
      <c r="B96" s="229" t="s">
        <v>139</v>
      </c>
      <c r="C96" s="125">
        <f>E14+E27</f>
        <v>0</v>
      </c>
      <c r="F96" s="234" t="s">
        <v>37</v>
      </c>
      <c r="G96" s="235" t="s">
        <v>38</v>
      </c>
      <c r="H96" s="243">
        <f>H92-H94</f>
        <v>0</v>
      </c>
      <c r="I96" s="5" t="str">
        <f>IF(H96&gt;300000*'0-Instructiuni'!H6,"!!! Atentie depașire prag  ajutor de minimis   ","")</f>
        <v/>
      </c>
    </row>
    <row r="97" spans="1:9" ht="28.8" customHeight="1" x14ac:dyDescent="0.3">
      <c r="A97" s="228" t="s">
        <v>32</v>
      </c>
      <c r="B97" s="229" t="s">
        <v>654</v>
      </c>
      <c r="C97" s="230">
        <f>C98</f>
        <v>0</v>
      </c>
      <c r="I97" s="207"/>
    </row>
    <row r="98" spans="1:9" ht="16.2" customHeight="1" x14ac:dyDescent="0.3">
      <c r="A98" s="228" t="s">
        <v>34</v>
      </c>
      <c r="B98" s="229" t="s">
        <v>564</v>
      </c>
      <c r="C98" s="233">
        <f>SUM(C99:C101)</f>
        <v>0</v>
      </c>
    </row>
    <row r="99" spans="1:9" ht="18.600000000000001" customHeight="1" x14ac:dyDescent="0.3">
      <c r="A99" s="228" t="s">
        <v>140</v>
      </c>
      <c r="B99" s="229" t="s">
        <v>135</v>
      </c>
      <c r="C99" s="99">
        <v>0</v>
      </c>
      <c r="D99" s="244" t="str">
        <f>IF(C99=0,"",IF(C99&gt;=C94*VLOOKUP('0-Instructiuni'!K10,Foaie1!$D$3:$E$5,2,FALSE),"OK","ERROR"))</f>
        <v/>
      </c>
    </row>
    <row r="100" spans="1:9" ht="19.8" customHeight="1" x14ac:dyDescent="0.3">
      <c r="A100" s="228" t="s">
        <v>141</v>
      </c>
      <c r="B100" s="229" t="s">
        <v>137</v>
      </c>
      <c r="C100" s="99">
        <v>0</v>
      </c>
      <c r="D100" s="244" t="str">
        <f>IF(C100=0,"",IF(C100&gt;=C95*VLOOKUP('0-Instructiuni'!K10,Foaie1!$F$3:$G$5,2,FALSE),"OK","ERROR"))</f>
        <v/>
      </c>
    </row>
    <row r="101" spans="1:9" ht="34.799999999999997" customHeight="1" x14ac:dyDescent="0.3">
      <c r="A101" s="228" t="s">
        <v>142</v>
      </c>
      <c r="B101" s="229" t="s">
        <v>139</v>
      </c>
      <c r="C101" s="99">
        <v>0</v>
      </c>
      <c r="D101" s="244" t="str">
        <f>IF(C101=0,"",IF(C101&gt;=C96*VLOOKUP('0-Instructiuni'!K10,Foaie1!$H$3:$I$5,2,FALSE),"OK","ERROR"))</f>
        <v/>
      </c>
    </row>
    <row r="102" spans="1:9" ht="33.6" customHeight="1" x14ac:dyDescent="0.3">
      <c r="A102" s="228" t="s">
        <v>275</v>
      </c>
      <c r="B102" s="229" t="s">
        <v>273</v>
      </c>
      <c r="C102" s="230">
        <f>C91</f>
        <v>0</v>
      </c>
    </row>
    <row r="103" spans="1:9" ht="28.8" customHeight="1" x14ac:dyDescent="0.3">
      <c r="A103" s="228" t="s">
        <v>37</v>
      </c>
      <c r="B103" s="229" t="s">
        <v>143</v>
      </c>
      <c r="C103" s="233">
        <f>SUM(C104:C106)</f>
        <v>0</v>
      </c>
      <c r="D103" s="100" t="str">
        <f>IF(C103/'0-Instructiuni'!H6&gt;3500000,"!!! Atentie depașire VALOARE MAXIMA ","")</f>
        <v/>
      </c>
    </row>
    <row r="104" spans="1:9" ht="33.6" customHeight="1" x14ac:dyDescent="0.3">
      <c r="A104" s="228" t="s">
        <v>144</v>
      </c>
      <c r="B104" s="229" t="s">
        <v>145</v>
      </c>
      <c r="C104" s="233">
        <f>C94-C99</f>
        <v>0</v>
      </c>
      <c r="D104" s="100"/>
    </row>
    <row r="105" spans="1:9" ht="29.4" customHeight="1" x14ac:dyDescent="0.3">
      <c r="A105" s="228" t="s">
        <v>146</v>
      </c>
      <c r="B105" s="229" t="s">
        <v>147</v>
      </c>
      <c r="C105" s="233">
        <f>C95-C100</f>
        <v>0</v>
      </c>
    </row>
    <row r="106" spans="1:9" ht="46.2" customHeight="1" thickBot="1" x14ac:dyDescent="0.35">
      <c r="A106" s="234" t="s">
        <v>148</v>
      </c>
      <c r="B106" s="235" t="s">
        <v>149</v>
      </c>
      <c r="C106" s="245">
        <f>C96-C101</f>
        <v>0</v>
      </c>
    </row>
    <row r="107" spans="1:9" ht="19.8" customHeight="1" x14ac:dyDescent="0.25">
      <c r="A107" s="246"/>
      <c r="B107" s="246"/>
      <c r="C107" s="247"/>
    </row>
    <row r="119" spans="5:5" ht="19.8" customHeight="1" x14ac:dyDescent="0.3">
      <c r="E119" s="207"/>
    </row>
  </sheetData>
  <sheetProtection algorithmName="SHA-512" hashValue="hvueNP9HRODt7OAMAPiS46lWQ7H5qG1stCQSamu5751bnz591QaIVjwOrycIvIQhQEwmIE+q3pRAeLdgf4hIDw==" saltValue="n4Ec//vn1Xq4y+iIjYw9Xw==" spinCount="100000" sheet="1" formatCells="0" formatColumns="0" formatRows="0" insertColumns="0" insertRows="0"/>
  <mergeCells count="39">
    <mergeCell ref="A76:G76"/>
    <mergeCell ref="A77:G77"/>
    <mergeCell ref="A78:G78"/>
    <mergeCell ref="A75:G75"/>
    <mergeCell ref="A1:I1"/>
    <mergeCell ref="A15:B15"/>
    <mergeCell ref="A28:B28"/>
    <mergeCell ref="A72:B72"/>
    <mergeCell ref="A74:B74"/>
    <mergeCell ref="A73:B73"/>
    <mergeCell ref="I2:I3"/>
    <mergeCell ref="C2:D2"/>
    <mergeCell ref="E2:E3"/>
    <mergeCell ref="A2:A3"/>
    <mergeCell ref="F2:G2"/>
    <mergeCell ref="H2:H3"/>
    <mergeCell ref="K1:R1"/>
    <mergeCell ref="A4:I4"/>
    <mergeCell ref="A17:A18"/>
    <mergeCell ref="B17:B18"/>
    <mergeCell ref="C17:D17"/>
    <mergeCell ref="E17:E18"/>
    <mergeCell ref="F17:G17"/>
    <mergeCell ref="H17:H18"/>
    <mergeCell ref="I17:I18"/>
    <mergeCell ref="K17:K18"/>
    <mergeCell ref="L17:R18"/>
    <mergeCell ref="B2:B3"/>
    <mergeCell ref="K2:K3"/>
    <mergeCell ref="A5:I5"/>
    <mergeCell ref="K5:R5"/>
    <mergeCell ref="L2:R3"/>
    <mergeCell ref="K32:R32"/>
    <mergeCell ref="A37:B37"/>
    <mergeCell ref="A38:I38"/>
    <mergeCell ref="K38:R38"/>
    <mergeCell ref="A29:B29"/>
    <mergeCell ref="A30:I30"/>
    <mergeCell ref="A32:I32"/>
  </mergeCells>
  <phoneticPr fontId="4" type="noConversion"/>
  <conditionalFormatting sqref="R6:R16 R19:R29 R33:R37 R39:R74">
    <cfRule type="cellIs" dxfId="1" priority="1" operator="equal">
      <formula>"error"</formula>
    </cfRule>
  </conditionalFormatting>
  <pageMargins left="6.4960630000000005E-2" right="6.4960630000000005E-2" top="0.25" bottom="0.25" header="0" footer="0"/>
  <pageSetup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A10DA-E52C-475B-88C2-4DE1F8792E6D}">
  <dimension ref="A1:J8"/>
  <sheetViews>
    <sheetView workbookViewId="0">
      <selection activeCell="O13" sqref="O13"/>
    </sheetView>
  </sheetViews>
  <sheetFormatPr defaultRowHeight="13.8" x14ac:dyDescent="0.3"/>
  <cols>
    <col min="1" max="1" width="8.88671875" style="326"/>
    <col min="2" max="2" width="13.88671875" style="326" customWidth="1"/>
    <col min="3" max="3" width="15.33203125" style="326" customWidth="1"/>
    <col min="4" max="4" width="10.88671875" style="326" customWidth="1"/>
    <col min="5" max="5" width="13.21875" style="326" customWidth="1"/>
    <col min="6" max="6" width="9.6640625" style="326" customWidth="1"/>
    <col min="7" max="7" width="11.88671875" style="326" customWidth="1"/>
    <col min="8" max="8" width="12.5546875" style="326" customWidth="1"/>
    <col min="9" max="9" width="17" style="326" customWidth="1"/>
    <col min="10" max="10" width="15.88671875" style="326" customWidth="1"/>
    <col min="11" max="16384" width="8.88671875" style="326"/>
  </cols>
  <sheetData>
    <row r="1" spans="1:10" ht="13.8" customHeight="1" x14ac:dyDescent="0.3">
      <c r="B1" s="325"/>
      <c r="C1" s="411" t="s">
        <v>704</v>
      </c>
      <c r="D1" s="412"/>
      <c r="E1" s="411" t="s">
        <v>315</v>
      </c>
      <c r="F1" s="412"/>
      <c r="G1" s="411" t="s">
        <v>316</v>
      </c>
      <c r="H1" s="412"/>
      <c r="I1" s="415" t="s">
        <v>705</v>
      </c>
      <c r="J1" s="415" t="s">
        <v>699</v>
      </c>
    </row>
    <row r="2" spans="1:10" ht="61.2" customHeight="1" thickBot="1" x14ac:dyDescent="0.35">
      <c r="B2" s="327" t="s">
        <v>698</v>
      </c>
      <c r="C2" s="413"/>
      <c r="D2" s="414"/>
      <c r="E2" s="413"/>
      <c r="F2" s="414"/>
      <c r="G2" s="413"/>
      <c r="H2" s="414"/>
      <c r="I2" s="416"/>
      <c r="J2" s="416"/>
    </row>
    <row r="3" spans="1:10" ht="14.4" thickBot="1" x14ac:dyDescent="0.35">
      <c r="B3" s="328" t="s">
        <v>700</v>
      </c>
      <c r="C3" s="329" t="s">
        <v>700</v>
      </c>
      <c r="D3" s="329" t="s">
        <v>701</v>
      </c>
      <c r="E3" s="329" t="s">
        <v>700</v>
      </c>
      <c r="F3" s="329" t="s">
        <v>701</v>
      </c>
      <c r="G3" s="329" t="s">
        <v>700</v>
      </c>
      <c r="H3" s="329" t="s">
        <v>701</v>
      </c>
      <c r="I3" s="329" t="s">
        <v>700</v>
      </c>
      <c r="J3" s="329" t="s">
        <v>700</v>
      </c>
    </row>
    <row r="4" spans="1:10" x14ac:dyDescent="0.3">
      <c r="B4" s="330" t="s">
        <v>702</v>
      </c>
      <c r="C4" s="331">
        <v>2</v>
      </c>
      <c r="D4" s="331"/>
      <c r="E4" s="331">
        <v>3</v>
      </c>
      <c r="F4" s="331">
        <v>31</v>
      </c>
      <c r="G4" s="331">
        <v>4</v>
      </c>
      <c r="H4" s="331">
        <v>41</v>
      </c>
      <c r="I4" s="331">
        <v>5</v>
      </c>
      <c r="J4" s="331" t="s">
        <v>703</v>
      </c>
    </row>
    <row r="5" spans="1:10" x14ac:dyDescent="0.3">
      <c r="A5" s="332" t="s">
        <v>14</v>
      </c>
      <c r="B5" s="333">
        <f>'8-Buget Sintetic'!D53</f>
        <v>0</v>
      </c>
      <c r="C5" s="333">
        <f>'8-Buget Sintetic'!E53</f>
        <v>0</v>
      </c>
      <c r="D5" s="334" t="e">
        <f>C5/B5</f>
        <v>#DIV/0!</v>
      </c>
      <c r="E5" s="333">
        <f>'8-Buget Sintetic'!F53</f>
        <v>0</v>
      </c>
      <c r="F5" s="334" t="e">
        <f>E5/B5</f>
        <v>#DIV/0!</v>
      </c>
      <c r="G5" s="333">
        <f>'8-Buget Sintetic'!G53</f>
        <v>0</v>
      </c>
      <c r="H5" s="334" t="e">
        <f>G5/B5</f>
        <v>#DIV/0!</v>
      </c>
      <c r="I5" s="333">
        <f>'8-Buget Sintetic'!K53</f>
        <v>0</v>
      </c>
      <c r="J5" s="333">
        <f>'8-Buget Sintetic'!L53</f>
        <v>0</v>
      </c>
    </row>
    <row r="6" spans="1:10" x14ac:dyDescent="0.3">
      <c r="A6" s="332"/>
      <c r="B6" s="332"/>
      <c r="C6" s="332"/>
      <c r="D6" s="332"/>
      <c r="E6" s="332"/>
      <c r="F6" s="332"/>
      <c r="G6" s="332"/>
      <c r="H6" s="332"/>
      <c r="I6" s="332"/>
      <c r="J6" s="332"/>
    </row>
    <row r="7" spans="1:10" x14ac:dyDescent="0.3">
      <c r="A7" s="332"/>
      <c r="B7" s="332"/>
      <c r="C7" s="332"/>
      <c r="D7" s="332"/>
      <c r="E7" s="332"/>
      <c r="F7" s="332"/>
      <c r="G7" s="332"/>
      <c r="H7" s="332"/>
      <c r="I7" s="332"/>
      <c r="J7" s="332"/>
    </row>
    <row r="8" spans="1:10" x14ac:dyDescent="0.3">
      <c r="A8" s="332"/>
      <c r="B8" s="332"/>
      <c r="C8" s="332"/>
      <c r="D8" s="332"/>
      <c r="E8" s="332"/>
      <c r="F8" s="332"/>
      <c r="G8" s="332"/>
      <c r="H8" s="332"/>
      <c r="I8" s="332"/>
      <c r="J8" s="332"/>
    </row>
  </sheetData>
  <mergeCells count="5">
    <mergeCell ref="C1:D2"/>
    <mergeCell ref="E1:F2"/>
    <mergeCell ref="G1:H2"/>
    <mergeCell ref="I1:I2"/>
    <mergeCell ref="J1:J2"/>
  </mergeCells>
  <hyperlinks>
    <hyperlink ref="I1" location="_ftn1" display="_ftn1" xr:uid="{EDE6E500-038E-4A41-8459-88258BA16838}"/>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10C5E-BCB4-46E1-ADE5-0E6A96EDE2DC}">
  <dimension ref="A1:L145"/>
  <sheetViews>
    <sheetView topLeftCell="A61" workbookViewId="0">
      <selection activeCell="F77" sqref="F77"/>
    </sheetView>
  </sheetViews>
  <sheetFormatPr defaultRowHeight="12" x14ac:dyDescent="0.25"/>
  <cols>
    <col min="1" max="1" width="5.21875" style="97" customWidth="1"/>
    <col min="2" max="2" width="21.109375" style="98" customWidth="1"/>
    <col min="3" max="3" width="10.44140625" style="49" customWidth="1"/>
    <col min="4" max="4" width="13.33203125" style="49" customWidth="1"/>
    <col min="5" max="5" width="11.88671875" style="49" customWidth="1"/>
    <col min="6" max="6" width="10.88671875" style="49" customWidth="1"/>
    <col min="7" max="7" width="11" style="49" customWidth="1"/>
    <col min="8" max="8" width="11.88671875" style="49" customWidth="1"/>
    <col min="9" max="9" width="12.44140625" style="49" customWidth="1"/>
    <col min="10" max="10" width="11.6640625" style="49" customWidth="1"/>
    <col min="11" max="11" width="10.21875" style="49" customWidth="1"/>
    <col min="12" max="12" width="11.77734375" style="49" customWidth="1"/>
    <col min="13" max="16384" width="8.88671875" style="49"/>
  </cols>
  <sheetData>
    <row r="1" spans="1:12" x14ac:dyDescent="0.25">
      <c r="A1" s="424" t="s">
        <v>327</v>
      </c>
      <c r="B1" s="424"/>
      <c r="C1" s="424"/>
      <c r="D1" s="424"/>
      <c r="E1" s="424"/>
      <c r="F1" s="424"/>
      <c r="G1" s="424"/>
      <c r="H1" s="424"/>
      <c r="I1" s="424"/>
      <c r="J1" s="424"/>
      <c r="K1" s="424"/>
      <c r="L1" s="424"/>
    </row>
    <row r="2" spans="1:12" x14ac:dyDescent="0.25">
      <c r="A2" s="424" t="s">
        <v>328</v>
      </c>
      <c r="B2" s="424"/>
      <c r="C2" s="424"/>
      <c r="D2" s="424"/>
      <c r="E2" s="424"/>
      <c r="F2" s="424"/>
      <c r="G2" s="424"/>
      <c r="H2" s="424"/>
      <c r="I2" s="424"/>
      <c r="J2" s="424"/>
      <c r="K2" s="424"/>
      <c r="L2" s="424"/>
    </row>
    <row r="3" spans="1:12" ht="22.8" customHeight="1" x14ac:dyDescent="0.25">
      <c r="A3" s="425" t="s">
        <v>397</v>
      </c>
      <c r="B3" s="425"/>
      <c r="C3" s="425"/>
      <c r="D3" s="425"/>
      <c r="E3" s="425"/>
      <c r="F3" s="425"/>
      <c r="G3" s="425"/>
      <c r="H3" s="425"/>
      <c r="I3" s="425"/>
      <c r="J3" s="425"/>
      <c r="K3" s="425"/>
      <c r="L3" s="425"/>
    </row>
    <row r="4" spans="1:12" x14ac:dyDescent="0.25">
      <c r="A4" s="427"/>
      <c r="B4" s="427"/>
      <c r="C4" s="427"/>
      <c r="D4" s="427"/>
      <c r="E4" s="427"/>
    </row>
    <row r="5" spans="1:12" ht="24" x14ac:dyDescent="0.25">
      <c r="A5" s="428" t="s">
        <v>297</v>
      </c>
      <c r="B5" s="429" t="s">
        <v>329</v>
      </c>
      <c r="C5" s="86" t="s">
        <v>330</v>
      </c>
      <c r="D5" s="87" t="s">
        <v>331</v>
      </c>
      <c r="E5" s="86" t="s">
        <v>332</v>
      </c>
      <c r="F5" s="426" t="s">
        <v>16</v>
      </c>
      <c r="G5" s="426"/>
      <c r="H5" s="426" t="s">
        <v>17</v>
      </c>
      <c r="I5" s="426" t="s">
        <v>18</v>
      </c>
      <c r="J5" s="426"/>
      <c r="K5" s="426" t="s">
        <v>19</v>
      </c>
      <c r="L5" s="426" t="s">
        <v>79</v>
      </c>
    </row>
    <row r="6" spans="1:12" x14ac:dyDescent="0.25">
      <c r="A6" s="428"/>
      <c r="B6" s="429"/>
      <c r="C6" s="86" t="s">
        <v>333</v>
      </c>
      <c r="D6" s="87" t="s">
        <v>333</v>
      </c>
      <c r="E6" s="86" t="s">
        <v>333</v>
      </c>
      <c r="F6" s="83" t="s">
        <v>21</v>
      </c>
      <c r="G6" s="83" t="s">
        <v>22</v>
      </c>
      <c r="H6" s="426"/>
      <c r="I6" s="83" t="s">
        <v>21</v>
      </c>
      <c r="J6" s="83" t="s">
        <v>23</v>
      </c>
      <c r="K6" s="426"/>
      <c r="L6" s="426"/>
    </row>
    <row r="7" spans="1:12" x14ac:dyDescent="0.25">
      <c r="A7" s="94" t="s">
        <v>334</v>
      </c>
      <c r="B7" s="95" t="s">
        <v>335</v>
      </c>
      <c r="C7" s="88" t="s">
        <v>336</v>
      </c>
      <c r="D7" s="88" t="s">
        <v>337</v>
      </c>
      <c r="E7" s="88" t="s">
        <v>338</v>
      </c>
      <c r="F7" s="89"/>
      <c r="G7" s="89"/>
      <c r="H7" s="89"/>
      <c r="I7" s="89"/>
      <c r="J7" s="89"/>
      <c r="K7" s="89"/>
      <c r="L7" s="89"/>
    </row>
    <row r="8" spans="1:12" x14ac:dyDescent="0.25">
      <c r="A8" s="419" t="s">
        <v>339</v>
      </c>
      <c r="B8" s="419"/>
      <c r="C8" s="419"/>
      <c r="D8" s="419"/>
      <c r="E8" s="419"/>
      <c r="F8" s="89"/>
      <c r="G8" s="89"/>
      <c r="H8" s="89"/>
      <c r="I8" s="89"/>
      <c r="J8" s="89"/>
      <c r="K8" s="89"/>
      <c r="L8" s="89"/>
    </row>
    <row r="9" spans="1:12" ht="17.399999999999999" customHeight="1" x14ac:dyDescent="0.25">
      <c r="A9" s="96" t="s">
        <v>340</v>
      </c>
      <c r="B9" s="93" t="s">
        <v>341</v>
      </c>
      <c r="C9" s="84">
        <f t="shared" ref="C9:D12" si="0">F9+I9</f>
        <v>0</v>
      </c>
      <c r="D9" s="85">
        <f t="shared" si="0"/>
        <v>0</v>
      </c>
      <c r="E9" s="85">
        <f>C9+D9</f>
        <v>0</v>
      </c>
      <c r="F9" s="89"/>
      <c r="G9" s="89"/>
      <c r="H9" s="89">
        <f>F9+G9</f>
        <v>0</v>
      </c>
      <c r="I9" s="89"/>
      <c r="J9" s="89"/>
      <c r="K9" s="89">
        <f>I9+J9</f>
        <v>0</v>
      </c>
      <c r="L9" s="89">
        <f>K9+H9</f>
        <v>0</v>
      </c>
    </row>
    <row r="10" spans="1:12" ht="18.600000000000001" customHeight="1" x14ac:dyDescent="0.25">
      <c r="A10" s="96" t="s">
        <v>342</v>
      </c>
      <c r="B10" s="93" t="s">
        <v>343</v>
      </c>
      <c r="C10" s="84">
        <f t="shared" si="0"/>
        <v>0</v>
      </c>
      <c r="D10" s="85">
        <f t="shared" si="0"/>
        <v>0</v>
      </c>
      <c r="E10" s="85">
        <f>C10+D10</f>
        <v>0</v>
      </c>
      <c r="F10" s="92">
        <v>0</v>
      </c>
      <c r="G10" s="92">
        <v>0</v>
      </c>
      <c r="H10" s="85">
        <f>F10+G10</f>
        <v>0</v>
      </c>
      <c r="I10" s="92">
        <v>0</v>
      </c>
      <c r="J10" s="92">
        <v>0</v>
      </c>
      <c r="K10" s="85">
        <f>I10+J10</f>
        <v>0</v>
      </c>
      <c r="L10" s="85">
        <f>K10+H10</f>
        <v>0</v>
      </c>
    </row>
    <row r="11" spans="1:12" ht="49.2" customHeight="1" x14ac:dyDescent="0.25">
      <c r="A11" s="96" t="s">
        <v>344</v>
      </c>
      <c r="B11" s="93" t="s">
        <v>345</v>
      </c>
      <c r="C11" s="84">
        <f t="shared" si="0"/>
        <v>0</v>
      </c>
      <c r="D11" s="85">
        <f t="shared" si="0"/>
        <v>0</v>
      </c>
      <c r="E11" s="85">
        <f>C11+D11</f>
        <v>0</v>
      </c>
      <c r="F11" s="92">
        <v>0</v>
      </c>
      <c r="G11" s="92">
        <v>0</v>
      </c>
      <c r="H11" s="85">
        <f>F11+G11</f>
        <v>0</v>
      </c>
      <c r="I11" s="92">
        <v>0</v>
      </c>
      <c r="J11" s="92">
        <v>0</v>
      </c>
      <c r="K11" s="85">
        <f>I11+J11</f>
        <v>0</v>
      </c>
      <c r="L11" s="85">
        <f>K11+H11</f>
        <v>0</v>
      </c>
    </row>
    <row r="12" spans="1:12" ht="29.4" customHeight="1" x14ac:dyDescent="0.25">
      <c r="A12" s="96" t="s">
        <v>346</v>
      </c>
      <c r="B12" s="93" t="s">
        <v>347</v>
      </c>
      <c r="C12" s="84">
        <f t="shared" si="0"/>
        <v>0</v>
      </c>
      <c r="D12" s="85">
        <f t="shared" si="0"/>
        <v>0</v>
      </c>
      <c r="E12" s="85">
        <f>C12+D12</f>
        <v>0</v>
      </c>
      <c r="F12" s="92">
        <v>0</v>
      </c>
      <c r="G12" s="92">
        <v>0</v>
      </c>
      <c r="H12" s="85">
        <f>F12+G12</f>
        <v>0</v>
      </c>
      <c r="I12" s="92">
        <v>0</v>
      </c>
      <c r="J12" s="92">
        <v>0</v>
      </c>
      <c r="K12" s="85">
        <f>I12+J12</f>
        <v>0</v>
      </c>
      <c r="L12" s="85">
        <f>K12+H12</f>
        <v>0</v>
      </c>
    </row>
    <row r="13" spans="1:12" x14ac:dyDescent="0.25">
      <c r="A13" s="417" t="s">
        <v>348</v>
      </c>
      <c r="B13" s="417"/>
      <c r="C13" s="85">
        <f t="shared" ref="C13:L13" si="1">SUM(C9:C12)</f>
        <v>0</v>
      </c>
      <c r="D13" s="85">
        <f t="shared" si="1"/>
        <v>0</v>
      </c>
      <c r="E13" s="85">
        <f t="shared" si="1"/>
        <v>0</v>
      </c>
      <c r="F13" s="85">
        <f t="shared" si="1"/>
        <v>0</v>
      </c>
      <c r="G13" s="85">
        <f t="shared" si="1"/>
        <v>0</v>
      </c>
      <c r="H13" s="85">
        <f t="shared" si="1"/>
        <v>0</v>
      </c>
      <c r="I13" s="85">
        <f t="shared" si="1"/>
        <v>0</v>
      </c>
      <c r="J13" s="85">
        <f t="shared" si="1"/>
        <v>0</v>
      </c>
      <c r="K13" s="85">
        <f t="shared" si="1"/>
        <v>0</v>
      </c>
      <c r="L13" s="85">
        <f t="shared" si="1"/>
        <v>0</v>
      </c>
    </row>
    <row r="14" spans="1:12" x14ac:dyDescent="0.25">
      <c r="A14" s="418" t="s">
        <v>588</v>
      </c>
      <c r="B14" s="419"/>
      <c r="C14" s="419"/>
      <c r="D14" s="419"/>
      <c r="E14" s="419"/>
      <c r="F14" s="85"/>
      <c r="G14" s="85"/>
      <c r="H14" s="85"/>
      <c r="I14" s="85"/>
      <c r="J14" s="85"/>
      <c r="K14" s="85"/>
      <c r="L14" s="85"/>
    </row>
    <row r="15" spans="1:12" ht="30.6" customHeight="1" x14ac:dyDescent="0.25">
      <c r="A15" s="96" t="s">
        <v>349</v>
      </c>
      <c r="B15" s="93" t="s">
        <v>587</v>
      </c>
      <c r="C15" s="84">
        <f>F15+I15</f>
        <v>0</v>
      </c>
      <c r="D15" s="85">
        <f>G15+J15</f>
        <v>0</v>
      </c>
      <c r="E15" s="85">
        <f>C15+D15</f>
        <v>0</v>
      </c>
      <c r="F15" s="92">
        <v>0</v>
      </c>
      <c r="G15" s="92">
        <v>0</v>
      </c>
      <c r="H15" s="85">
        <f>F15+G15</f>
        <v>0</v>
      </c>
      <c r="I15" s="92">
        <v>0</v>
      </c>
      <c r="J15" s="92">
        <v>0</v>
      </c>
      <c r="K15" s="85">
        <f>I15+J15</f>
        <v>0</v>
      </c>
      <c r="L15" s="85">
        <f>K15+H15</f>
        <v>0</v>
      </c>
    </row>
    <row r="16" spans="1:12" x14ac:dyDescent="0.25">
      <c r="A16" s="417" t="s">
        <v>350</v>
      </c>
      <c r="B16" s="417"/>
      <c r="C16" s="85">
        <f t="shared" ref="C16:L16" si="2">SUM(C15:C15)</f>
        <v>0</v>
      </c>
      <c r="D16" s="85">
        <f t="shared" si="2"/>
        <v>0</v>
      </c>
      <c r="E16" s="85">
        <f t="shared" si="2"/>
        <v>0</v>
      </c>
      <c r="F16" s="85">
        <f t="shared" si="2"/>
        <v>0</v>
      </c>
      <c r="G16" s="85">
        <f t="shared" si="2"/>
        <v>0</v>
      </c>
      <c r="H16" s="85">
        <f t="shared" si="2"/>
        <v>0</v>
      </c>
      <c r="I16" s="85">
        <f t="shared" si="2"/>
        <v>0</v>
      </c>
      <c r="J16" s="85">
        <f t="shared" si="2"/>
        <v>0</v>
      </c>
      <c r="K16" s="85">
        <f t="shared" si="2"/>
        <v>0</v>
      </c>
      <c r="L16" s="85">
        <f t="shared" si="2"/>
        <v>0</v>
      </c>
    </row>
    <row r="17" spans="1:12" x14ac:dyDescent="0.25">
      <c r="A17" s="418" t="s">
        <v>351</v>
      </c>
      <c r="B17" s="419"/>
      <c r="C17" s="419"/>
      <c r="D17" s="419"/>
      <c r="E17" s="419"/>
      <c r="F17" s="85"/>
      <c r="G17" s="85"/>
      <c r="H17" s="85"/>
      <c r="I17" s="85"/>
      <c r="J17" s="85"/>
      <c r="K17" s="85"/>
      <c r="L17" s="85"/>
    </row>
    <row r="18" spans="1:12" x14ac:dyDescent="0.25">
      <c r="A18" s="96" t="s">
        <v>352</v>
      </c>
      <c r="B18" s="93" t="s">
        <v>353</v>
      </c>
      <c r="C18" s="85">
        <f t="shared" ref="C18:L18" si="3">SUM(C19:C21)</f>
        <v>0</v>
      </c>
      <c r="D18" s="85">
        <f t="shared" si="3"/>
        <v>0</v>
      </c>
      <c r="E18" s="85">
        <f t="shared" si="3"/>
        <v>0</v>
      </c>
      <c r="F18" s="85">
        <f t="shared" si="3"/>
        <v>0</v>
      </c>
      <c r="G18" s="85">
        <f t="shared" si="3"/>
        <v>0</v>
      </c>
      <c r="H18" s="85">
        <f t="shared" si="3"/>
        <v>0</v>
      </c>
      <c r="I18" s="85">
        <f t="shared" si="3"/>
        <v>0</v>
      </c>
      <c r="J18" s="85">
        <f t="shared" si="3"/>
        <v>0</v>
      </c>
      <c r="K18" s="85">
        <f t="shared" si="3"/>
        <v>0</v>
      </c>
      <c r="L18" s="85">
        <f t="shared" si="3"/>
        <v>0</v>
      </c>
    </row>
    <row r="19" spans="1:12" x14ac:dyDescent="0.25">
      <c r="A19" s="96" t="s">
        <v>595</v>
      </c>
      <c r="B19" s="93" t="s">
        <v>598</v>
      </c>
      <c r="C19" s="84">
        <f t="shared" ref="C19:D24" si="4">F19+I19</f>
        <v>0</v>
      </c>
      <c r="D19" s="85">
        <f t="shared" si="4"/>
        <v>0</v>
      </c>
      <c r="E19" s="85">
        <f t="shared" ref="E19:E24" si="5">C19+D19</f>
        <v>0</v>
      </c>
      <c r="F19" s="92">
        <v>0</v>
      </c>
      <c r="G19" s="92">
        <v>0</v>
      </c>
      <c r="H19" s="85">
        <f t="shared" ref="H19:H24" si="6">F19+G19</f>
        <v>0</v>
      </c>
      <c r="I19" s="92">
        <v>0</v>
      </c>
      <c r="J19" s="92">
        <v>0</v>
      </c>
      <c r="K19" s="85">
        <f t="shared" ref="K19:K24" si="7">I19+J19</f>
        <v>0</v>
      </c>
      <c r="L19" s="85">
        <f t="shared" ref="L19:L24" si="8">K19+H19</f>
        <v>0</v>
      </c>
    </row>
    <row r="20" spans="1:12" ht="20.399999999999999" x14ac:dyDescent="0.25">
      <c r="A20" s="96" t="s">
        <v>597</v>
      </c>
      <c r="B20" s="93" t="s">
        <v>568</v>
      </c>
      <c r="C20" s="84">
        <f t="shared" si="4"/>
        <v>0</v>
      </c>
      <c r="D20" s="85">
        <f t="shared" si="4"/>
        <v>0</v>
      </c>
      <c r="E20" s="85">
        <f t="shared" si="5"/>
        <v>0</v>
      </c>
      <c r="F20" s="92">
        <v>0</v>
      </c>
      <c r="G20" s="92">
        <v>0</v>
      </c>
      <c r="H20" s="85">
        <f t="shared" si="6"/>
        <v>0</v>
      </c>
      <c r="I20" s="92">
        <v>0</v>
      </c>
      <c r="J20" s="92">
        <v>0</v>
      </c>
      <c r="K20" s="85">
        <f t="shared" si="7"/>
        <v>0</v>
      </c>
      <c r="L20" s="85">
        <f t="shared" si="8"/>
        <v>0</v>
      </c>
    </row>
    <row r="21" spans="1:12" x14ac:dyDescent="0.25">
      <c r="A21" s="96" t="s">
        <v>596</v>
      </c>
      <c r="B21" s="93" t="s">
        <v>599</v>
      </c>
      <c r="C21" s="84">
        <f t="shared" si="4"/>
        <v>0</v>
      </c>
      <c r="D21" s="85">
        <f t="shared" si="4"/>
        <v>0</v>
      </c>
      <c r="E21" s="85">
        <f t="shared" si="5"/>
        <v>0</v>
      </c>
      <c r="F21" s="92">
        <v>0</v>
      </c>
      <c r="G21" s="92">
        <v>0</v>
      </c>
      <c r="H21" s="85">
        <f t="shared" si="6"/>
        <v>0</v>
      </c>
      <c r="I21" s="92">
        <v>0</v>
      </c>
      <c r="J21" s="92">
        <v>0</v>
      </c>
      <c r="K21" s="85">
        <f t="shared" si="7"/>
        <v>0</v>
      </c>
      <c r="L21" s="85">
        <f t="shared" si="8"/>
        <v>0</v>
      </c>
    </row>
    <row r="22" spans="1:12" ht="40.799999999999997" x14ac:dyDescent="0.25">
      <c r="A22" s="96" t="s">
        <v>354</v>
      </c>
      <c r="B22" s="93" t="s">
        <v>355</v>
      </c>
      <c r="C22" s="84">
        <f t="shared" si="4"/>
        <v>0</v>
      </c>
      <c r="D22" s="85">
        <f t="shared" si="4"/>
        <v>0</v>
      </c>
      <c r="E22" s="85">
        <f t="shared" si="5"/>
        <v>0</v>
      </c>
      <c r="F22" s="92">
        <v>0</v>
      </c>
      <c r="G22" s="92">
        <v>0</v>
      </c>
      <c r="H22" s="85">
        <f t="shared" si="6"/>
        <v>0</v>
      </c>
      <c r="I22" s="92">
        <v>0</v>
      </c>
      <c r="J22" s="92">
        <v>0</v>
      </c>
      <c r="K22" s="85">
        <f t="shared" si="7"/>
        <v>0</v>
      </c>
      <c r="L22" s="85">
        <f t="shared" si="8"/>
        <v>0</v>
      </c>
    </row>
    <row r="23" spans="1:12" x14ac:dyDescent="0.25">
      <c r="A23" s="96" t="s">
        <v>356</v>
      </c>
      <c r="B23" s="93" t="s">
        <v>357</v>
      </c>
      <c r="C23" s="84">
        <f t="shared" si="4"/>
        <v>0</v>
      </c>
      <c r="D23" s="85">
        <f t="shared" si="4"/>
        <v>0</v>
      </c>
      <c r="E23" s="85">
        <f t="shared" si="5"/>
        <v>0</v>
      </c>
      <c r="F23" s="92">
        <v>0</v>
      </c>
      <c r="G23" s="92">
        <v>0</v>
      </c>
      <c r="H23" s="85">
        <f t="shared" si="6"/>
        <v>0</v>
      </c>
      <c r="I23" s="92">
        <v>0</v>
      </c>
      <c r="J23" s="92">
        <v>0</v>
      </c>
      <c r="K23" s="85">
        <f t="shared" si="7"/>
        <v>0</v>
      </c>
      <c r="L23" s="85">
        <f t="shared" si="8"/>
        <v>0</v>
      </c>
    </row>
    <row r="24" spans="1:12" ht="40.799999999999997" x14ac:dyDescent="0.25">
      <c r="A24" s="96" t="s">
        <v>358</v>
      </c>
      <c r="B24" s="93" t="s">
        <v>589</v>
      </c>
      <c r="C24" s="84">
        <f t="shared" si="4"/>
        <v>0</v>
      </c>
      <c r="D24" s="85">
        <f t="shared" si="4"/>
        <v>0</v>
      </c>
      <c r="E24" s="85">
        <f t="shared" si="5"/>
        <v>0</v>
      </c>
      <c r="F24" s="92">
        <v>0</v>
      </c>
      <c r="G24" s="92">
        <v>0</v>
      </c>
      <c r="H24" s="85">
        <f t="shared" si="6"/>
        <v>0</v>
      </c>
      <c r="I24" s="92">
        <v>0</v>
      </c>
      <c r="J24" s="92">
        <v>0</v>
      </c>
      <c r="K24" s="85">
        <f t="shared" si="7"/>
        <v>0</v>
      </c>
      <c r="L24" s="85">
        <f t="shared" si="8"/>
        <v>0</v>
      </c>
    </row>
    <row r="25" spans="1:12" x14ac:dyDescent="0.25">
      <c r="A25" s="96" t="s">
        <v>359</v>
      </c>
      <c r="B25" s="93" t="s">
        <v>360</v>
      </c>
      <c r="C25" s="90">
        <f t="shared" ref="C25:L25" si="9">SUM(C26:C31)</f>
        <v>0</v>
      </c>
      <c r="D25" s="85">
        <f t="shared" si="9"/>
        <v>0</v>
      </c>
      <c r="E25" s="85">
        <f t="shared" si="9"/>
        <v>0</v>
      </c>
      <c r="F25" s="85">
        <f t="shared" si="9"/>
        <v>0</v>
      </c>
      <c r="G25" s="85">
        <f t="shared" si="9"/>
        <v>0</v>
      </c>
      <c r="H25" s="85">
        <f t="shared" si="9"/>
        <v>0</v>
      </c>
      <c r="I25" s="85">
        <f t="shared" si="9"/>
        <v>0</v>
      </c>
      <c r="J25" s="85">
        <f t="shared" si="9"/>
        <v>0</v>
      </c>
      <c r="K25" s="85">
        <f t="shared" si="9"/>
        <v>0</v>
      </c>
      <c r="L25" s="85">
        <f t="shared" si="9"/>
        <v>0</v>
      </c>
    </row>
    <row r="26" spans="1:12" x14ac:dyDescent="0.25">
      <c r="A26" s="96" t="s">
        <v>600</v>
      </c>
      <c r="B26" s="93" t="s">
        <v>569</v>
      </c>
      <c r="C26" s="84">
        <f t="shared" ref="C26:D32" si="10">F26+I26</f>
        <v>0</v>
      </c>
      <c r="D26" s="85">
        <f t="shared" si="10"/>
        <v>0</v>
      </c>
      <c r="E26" s="85">
        <f t="shared" ref="E26:E32" si="11">C26+D26</f>
        <v>0</v>
      </c>
      <c r="F26" s="92">
        <v>0</v>
      </c>
      <c r="G26" s="92">
        <v>0</v>
      </c>
      <c r="H26" s="85">
        <f t="shared" ref="H26:H32" si="12">F26+G26</f>
        <v>0</v>
      </c>
      <c r="I26" s="92">
        <v>0</v>
      </c>
      <c r="J26" s="92">
        <v>0</v>
      </c>
      <c r="K26" s="85">
        <f t="shared" ref="K26:K32" si="13">I26+J26</f>
        <v>0</v>
      </c>
      <c r="L26" s="85">
        <f t="shared" ref="L26:L32" si="14">K26+H26</f>
        <v>0</v>
      </c>
    </row>
    <row r="27" spans="1:12" x14ac:dyDescent="0.25">
      <c r="A27" s="96" t="s">
        <v>605</v>
      </c>
      <c r="B27" s="93" t="s">
        <v>606</v>
      </c>
      <c r="C27" s="84">
        <f t="shared" si="10"/>
        <v>0</v>
      </c>
      <c r="D27" s="85">
        <f t="shared" si="10"/>
        <v>0</v>
      </c>
      <c r="E27" s="85">
        <f t="shared" si="11"/>
        <v>0</v>
      </c>
      <c r="F27" s="92">
        <v>0</v>
      </c>
      <c r="G27" s="92">
        <v>0</v>
      </c>
      <c r="H27" s="85">
        <f t="shared" si="12"/>
        <v>0</v>
      </c>
      <c r="I27" s="92">
        <v>0</v>
      </c>
      <c r="J27" s="92">
        <v>0</v>
      </c>
      <c r="K27" s="85">
        <f t="shared" si="13"/>
        <v>0</v>
      </c>
      <c r="L27" s="85">
        <f t="shared" si="14"/>
        <v>0</v>
      </c>
    </row>
    <row r="28" spans="1:12" ht="30" customHeight="1" x14ac:dyDescent="0.25">
      <c r="A28" s="96" t="s">
        <v>601</v>
      </c>
      <c r="B28" s="93" t="s">
        <v>570</v>
      </c>
      <c r="C28" s="84">
        <f t="shared" si="10"/>
        <v>0</v>
      </c>
      <c r="D28" s="85">
        <f t="shared" si="10"/>
        <v>0</v>
      </c>
      <c r="E28" s="85">
        <f t="shared" si="11"/>
        <v>0</v>
      </c>
      <c r="F28" s="92">
        <v>0</v>
      </c>
      <c r="G28" s="92">
        <v>0</v>
      </c>
      <c r="H28" s="85">
        <f t="shared" si="12"/>
        <v>0</v>
      </c>
      <c r="I28" s="92">
        <v>0</v>
      </c>
      <c r="J28" s="92">
        <v>0</v>
      </c>
      <c r="K28" s="85">
        <f t="shared" si="13"/>
        <v>0</v>
      </c>
      <c r="L28" s="85">
        <f t="shared" si="14"/>
        <v>0</v>
      </c>
    </row>
    <row r="29" spans="1:12" ht="40.799999999999997" x14ac:dyDescent="0.25">
      <c r="A29" s="96" t="s">
        <v>602</v>
      </c>
      <c r="B29" s="93" t="s">
        <v>607</v>
      </c>
      <c r="C29" s="84">
        <f t="shared" si="10"/>
        <v>0</v>
      </c>
      <c r="D29" s="85">
        <f t="shared" si="10"/>
        <v>0</v>
      </c>
      <c r="E29" s="85">
        <f t="shared" si="11"/>
        <v>0</v>
      </c>
      <c r="F29" s="92">
        <v>0</v>
      </c>
      <c r="G29" s="92">
        <v>0</v>
      </c>
      <c r="H29" s="85">
        <f t="shared" si="12"/>
        <v>0</v>
      </c>
      <c r="I29" s="92">
        <v>0</v>
      </c>
      <c r="J29" s="92">
        <v>0</v>
      </c>
      <c r="K29" s="85">
        <f t="shared" si="13"/>
        <v>0</v>
      </c>
      <c r="L29" s="85">
        <f t="shared" si="14"/>
        <v>0</v>
      </c>
    </row>
    <row r="30" spans="1:12" ht="30.6" x14ac:dyDescent="0.25">
      <c r="A30" s="96" t="s">
        <v>603</v>
      </c>
      <c r="B30" s="93" t="s">
        <v>571</v>
      </c>
      <c r="C30" s="84">
        <f t="shared" si="10"/>
        <v>0</v>
      </c>
      <c r="D30" s="85">
        <f t="shared" si="10"/>
        <v>0</v>
      </c>
      <c r="E30" s="85">
        <f t="shared" si="11"/>
        <v>0</v>
      </c>
      <c r="F30" s="92">
        <v>0</v>
      </c>
      <c r="G30" s="92">
        <v>0</v>
      </c>
      <c r="H30" s="85">
        <f t="shared" si="12"/>
        <v>0</v>
      </c>
      <c r="I30" s="92">
        <v>0</v>
      </c>
      <c r="J30" s="92">
        <v>0</v>
      </c>
      <c r="K30" s="85">
        <f t="shared" si="13"/>
        <v>0</v>
      </c>
      <c r="L30" s="85">
        <f t="shared" si="14"/>
        <v>0</v>
      </c>
    </row>
    <row r="31" spans="1:12" ht="20.399999999999999" x14ac:dyDescent="0.25">
      <c r="A31" s="96" t="s">
        <v>604</v>
      </c>
      <c r="B31" s="93" t="s">
        <v>572</v>
      </c>
      <c r="C31" s="84">
        <f t="shared" si="10"/>
        <v>0</v>
      </c>
      <c r="D31" s="85">
        <f t="shared" si="10"/>
        <v>0</v>
      </c>
      <c r="E31" s="85">
        <f t="shared" si="11"/>
        <v>0</v>
      </c>
      <c r="F31" s="92">
        <v>0</v>
      </c>
      <c r="G31" s="92">
        <v>0</v>
      </c>
      <c r="H31" s="85">
        <f t="shared" si="12"/>
        <v>0</v>
      </c>
      <c r="I31" s="92">
        <v>0</v>
      </c>
      <c r="J31" s="92">
        <v>0</v>
      </c>
      <c r="K31" s="85">
        <f t="shared" si="13"/>
        <v>0</v>
      </c>
      <c r="L31" s="85">
        <f t="shared" si="14"/>
        <v>0</v>
      </c>
    </row>
    <row r="32" spans="1:12" ht="20.399999999999999" x14ac:dyDescent="0.25">
      <c r="A32" s="96" t="s">
        <v>361</v>
      </c>
      <c r="B32" s="93" t="s">
        <v>323</v>
      </c>
      <c r="C32" s="84">
        <f t="shared" si="10"/>
        <v>0</v>
      </c>
      <c r="D32" s="85">
        <f t="shared" si="10"/>
        <v>0</v>
      </c>
      <c r="E32" s="85">
        <f t="shared" si="11"/>
        <v>0</v>
      </c>
      <c r="F32" s="92">
        <v>0</v>
      </c>
      <c r="G32" s="92">
        <v>0</v>
      </c>
      <c r="H32" s="85">
        <f t="shared" si="12"/>
        <v>0</v>
      </c>
      <c r="I32" s="92">
        <v>0</v>
      </c>
      <c r="J32" s="92">
        <v>0</v>
      </c>
      <c r="K32" s="85">
        <f t="shared" si="13"/>
        <v>0</v>
      </c>
      <c r="L32" s="85">
        <f t="shared" si="14"/>
        <v>0</v>
      </c>
    </row>
    <row r="33" spans="1:12" x14ac:dyDescent="0.25">
      <c r="A33" s="96" t="s">
        <v>362</v>
      </c>
      <c r="B33" s="93" t="s">
        <v>363</v>
      </c>
      <c r="C33" s="85">
        <f t="shared" ref="C33:L33" si="15">SUM(C34:C35)</f>
        <v>0</v>
      </c>
      <c r="D33" s="85">
        <f t="shared" si="15"/>
        <v>0</v>
      </c>
      <c r="E33" s="85">
        <f t="shared" si="15"/>
        <v>0</v>
      </c>
      <c r="F33" s="85">
        <f t="shared" si="15"/>
        <v>0</v>
      </c>
      <c r="G33" s="85">
        <f t="shared" si="15"/>
        <v>0</v>
      </c>
      <c r="H33" s="85">
        <f t="shared" si="15"/>
        <v>0</v>
      </c>
      <c r="I33" s="85">
        <f t="shared" si="15"/>
        <v>0</v>
      </c>
      <c r="J33" s="85">
        <f t="shared" si="15"/>
        <v>0</v>
      </c>
      <c r="K33" s="85">
        <f t="shared" si="15"/>
        <v>0</v>
      </c>
      <c r="L33" s="85">
        <f t="shared" si="15"/>
        <v>0</v>
      </c>
    </row>
    <row r="34" spans="1:12" ht="20.399999999999999" x14ac:dyDescent="0.25">
      <c r="A34" s="96" t="s">
        <v>608</v>
      </c>
      <c r="B34" s="93" t="s">
        <v>576</v>
      </c>
      <c r="C34" s="84">
        <f>F34+I34</f>
        <v>0</v>
      </c>
      <c r="D34" s="85">
        <f>G34+J34</f>
        <v>0</v>
      </c>
      <c r="E34" s="85">
        <f>C34+D34</f>
        <v>0</v>
      </c>
      <c r="F34" s="92">
        <v>0</v>
      </c>
      <c r="G34" s="92">
        <v>0</v>
      </c>
      <c r="H34" s="85">
        <f>F34+G34</f>
        <v>0</v>
      </c>
      <c r="I34" s="92">
        <v>0</v>
      </c>
      <c r="J34" s="92">
        <v>0</v>
      </c>
      <c r="K34" s="85">
        <f>I34+J34</f>
        <v>0</v>
      </c>
      <c r="L34" s="85">
        <f>K34+H34</f>
        <v>0</v>
      </c>
    </row>
    <row r="35" spans="1:12" x14ac:dyDescent="0.25">
      <c r="A35" s="96" t="s">
        <v>611</v>
      </c>
      <c r="B35" s="93" t="s">
        <v>575</v>
      </c>
      <c r="C35" s="84">
        <f>F35+I35</f>
        <v>0</v>
      </c>
      <c r="D35" s="85">
        <f>G35+J35</f>
        <v>0</v>
      </c>
      <c r="E35" s="85">
        <f>C35+D35</f>
        <v>0</v>
      </c>
      <c r="F35" s="92">
        <v>0</v>
      </c>
      <c r="G35" s="92">
        <v>0</v>
      </c>
      <c r="H35" s="85">
        <f>F35+G35</f>
        <v>0</v>
      </c>
      <c r="I35" s="92">
        <v>0</v>
      </c>
      <c r="J35" s="92">
        <v>0</v>
      </c>
      <c r="K35" s="85">
        <f>I35+J35</f>
        <v>0</v>
      </c>
      <c r="L35" s="85">
        <f>K35+H35</f>
        <v>0</v>
      </c>
    </row>
    <row r="36" spans="1:12" x14ac:dyDescent="0.25">
      <c r="A36" s="96" t="s">
        <v>364</v>
      </c>
      <c r="B36" s="93" t="s">
        <v>365</v>
      </c>
      <c r="C36" s="85">
        <f t="shared" ref="C36:L36" si="16">C37+C40+C41</f>
        <v>0</v>
      </c>
      <c r="D36" s="85">
        <f t="shared" si="16"/>
        <v>0</v>
      </c>
      <c r="E36" s="85">
        <f t="shared" si="16"/>
        <v>0</v>
      </c>
      <c r="F36" s="85">
        <f t="shared" si="16"/>
        <v>0</v>
      </c>
      <c r="G36" s="85">
        <f t="shared" si="16"/>
        <v>0</v>
      </c>
      <c r="H36" s="85">
        <f t="shared" si="16"/>
        <v>0</v>
      </c>
      <c r="I36" s="85">
        <f t="shared" si="16"/>
        <v>0</v>
      </c>
      <c r="J36" s="85">
        <f t="shared" si="16"/>
        <v>0</v>
      </c>
      <c r="K36" s="85">
        <f t="shared" si="16"/>
        <v>0</v>
      </c>
      <c r="L36" s="85">
        <f t="shared" si="16"/>
        <v>0</v>
      </c>
    </row>
    <row r="37" spans="1:12" ht="20.399999999999999" x14ac:dyDescent="0.25">
      <c r="A37" s="96" t="s">
        <v>609</v>
      </c>
      <c r="B37" s="93" t="s">
        <v>366</v>
      </c>
      <c r="C37" s="85">
        <f t="shared" ref="C37:L37" si="17">C38+C39</f>
        <v>0</v>
      </c>
      <c r="D37" s="85">
        <f t="shared" si="17"/>
        <v>0</v>
      </c>
      <c r="E37" s="85">
        <f t="shared" si="17"/>
        <v>0</v>
      </c>
      <c r="F37" s="85">
        <f t="shared" si="17"/>
        <v>0</v>
      </c>
      <c r="G37" s="85">
        <f t="shared" si="17"/>
        <v>0</v>
      </c>
      <c r="H37" s="85">
        <f t="shared" si="17"/>
        <v>0</v>
      </c>
      <c r="I37" s="85">
        <f t="shared" si="17"/>
        <v>0</v>
      </c>
      <c r="J37" s="85">
        <f t="shared" si="17"/>
        <v>0</v>
      </c>
      <c r="K37" s="85">
        <f t="shared" si="17"/>
        <v>0</v>
      </c>
      <c r="L37" s="85">
        <f t="shared" si="17"/>
        <v>0</v>
      </c>
    </row>
    <row r="38" spans="1:12" ht="20.399999999999999" x14ac:dyDescent="0.25">
      <c r="A38" s="96" t="s">
        <v>610</v>
      </c>
      <c r="B38" s="93" t="s">
        <v>613</v>
      </c>
      <c r="C38" s="84">
        <f t="shared" ref="C38:D41" si="18">F38+I38</f>
        <v>0</v>
      </c>
      <c r="D38" s="85">
        <f t="shared" si="18"/>
        <v>0</v>
      </c>
      <c r="E38" s="85">
        <f>C38+D38</f>
        <v>0</v>
      </c>
      <c r="F38" s="92">
        <v>0</v>
      </c>
      <c r="G38" s="92">
        <v>0</v>
      </c>
      <c r="H38" s="85">
        <f>F38+G38</f>
        <v>0</v>
      </c>
      <c r="I38" s="92">
        <v>0</v>
      </c>
      <c r="J38" s="92">
        <v>0</v>
      </c>
      <c r="K38" s="85">
        <f>I38+J38</f>
        <v>0</v>
      </c>
      <c r="L38" s="85">
        <f>K38+H38</f>
        <v>0</v>
      </c>
    </row>
    <row r="39" spans="1:12" ht="59.4" customHeight="1" x14ac:dyDescent="0.25">
      <c r="A39" s="96" t="s">
        <v>615</v>
      </c>
      <c r="B39" s="93" t="s">
        <v>614</v>
      </c>
      <c r="C39" s="84">
        <f t="shared" si="18"/>
        <v>0</v>
      </c>
      <c r="D39" s="85">
        <f t="shared" si="18"/>
        <v>0</v>
      </c>
      <c r="E39" s="85">
        <f>C39+D39</f>
        <v>0</v>
      </c>
      <c r="F39" s="92">
        <v>0</v>
      </c>
      <c r="G39" s="92">
        <v>0</v>
      </c>
      <c r="H39" s="85">
        <f>F39+G39</f>
        <v>0</v>
      </c>
      <c r="I39" s="92">
        <v>0</v>
      </c>
      <c r="J39" s="92">
        <v>0</v>
      </c>
      <c r="K39" s="85">
        <f>I39+J39</f>
        <v>0</v>
      </c>
      <c r="L39" s="85">
        <f>K39+H39</f>
        <v>0</v>
      </c>
    </row>
    <row r="40" spans="1:12" x14ac:dyDescent="0.25">
      <c r="A40" s="96" t="s">
        <v>612</v>
      </c>
      <c r="B40" s="93" t="s">
        <v>367</v>
      </c>
      <c r="C40" s="84">
        <f t="shared" si="18"/>
        <v>0</v>
      </c>
      <c r="D40" s="85">
        <f t="shared" si="18"/>
        <v>0</v>
      </c>
      <c r="E40" s="85">
        <f>C40+D40</f>
        <v>0</v>
      </c>
      <c r="F40" s="92">
        <v>0</v>
      </c>
      <c r="G40" s="92">
        <v>0</v>
      </c>
      <c r="H40" s="85">
        <f>F40+G40</f>
        <v>0</v>
      </c>
      <c r="I40" s="92">
        <v>0</v>
      </c>
      <c r="J40" s="92">
        <v>0</v>
      </c>
      <c r="K40" s="85">
        <f>I40+J40</f>
        <v>0</v>
      </c>
      <c r="L40" s="85">
        <f>K40+H40</f>
        <v>0</v>
      </c>
    </row>
    <row r="41" spans="1:12" ht="51" x14ac:dyDescent="0.25">
      <c r="A41" s="96" t="s">
        <v>616</v>
      </c>
      <c r="B41" s="93" t="s">
        <v>590</v>
      </c>
      <c r="C41" s="84">
        <f t="shared" si="18"/>
        <v>0</v>
      </c>
      <c r="D41" s="85">
        <f t="shared" si="18"/>
        <v>0</v>
      </c>
      <c r="E41" s="85">
        <f>C41+D41</f>
        <v>0</v>
      </c>
      <c r="F41" s="92">
        <v>0</v>
      </c>
      <c r="G41" s="92">
        <v>0</v>
      </c>
      <c r="H41" s="85">
        <f>F41+G41</f>
        <v>0</v>
      </c>
      <c r="I41" s="92">
        <v>0</v>
      </c>
      <c r="J41" s="92">
        <v>0</v>
      </c>
      <c r="K41" s="85">
        <f>I41+J41</f>
        <v>0</v>
      </c>
      <c r="L41" s="85">
        <f>K41+H41</f>
        <v>0</v>
      </c>
    </row>
    <row r="42" spans="1:12" x14ac:dyDescent="0.25">
      <c r="A42" s="417" t="s">
        <v>368</v>
      </c>
      <c r="B42" s="417"/>
      <c r="C42" s="85">
        <f t="shared" ref="C42:L42" si="19">C18+C22+C23+C24+C25+C32+C33+C36</f>
        <v>0</v>
      </c>
      <c r="D42" s="85">
        <f t="shared" si="19"/>
        <v>0</v>
      </c>
      <c r="E42" s="85">
        <f t="shared" si="19"/>
        <v>0</v>
      </c>
      <c r="F42" s="85">
        <f t="shared" si="19"/>
        <v>0</v>
      </c>
      <c r="G42" s="85">
        <f t="shared" si="19"/>
        <v>0</v>
      </c>
      <c r="H42" s="85">
        <f t="shared" si="19"/>
        <v>0</v>
      </c>
      <c r="I42" s="85">
        <f t="shared" si="19"/>
        <v>0</v>
      </c>
      <c r="J42" s="85">
        <f t="shared" si="19"/>
        <v>0</v>
      </c>
      <c r="K42" s="85">
        <f t="shared" si="19"/>
        <v>0</v>
      </c>
      <c r="L42" s="85">
        <f t="shared" si="19"/>
        <v>0</v>
      </c>
    </row>
    <row r="43" spans="1:12" x14ac:dyDescent="0.25">
      <c r="A43" s="419" t="s">
        <v>369</v>
      </c>
      <c r="B43" s="419"/>
      <c r="C43" s="419"/>
      <c r="D43" s="419"/>
      <c r="E43" s="419"/>
      <c r="F43" s="85"/>
      <c r="G43" s="85"/>
      <c r="H43" s="85"/>
      <c r="I43" s="85"/>
      <c r="J43" s="85"/>
      <c r="K43" s="85"/>
      <c r="L43" s="85"/>
    </row>
    <row r="44" spans="1:12" x14ac:dyDescent="0.25">
      <c r="A44" s="96" t="s">
        <v>370</v>
      </c>
      <c r="B44" s="93" t="s">
        <v>592</v>
      </c>
      <c r="C44" s="84">
        <f t="shared" ref="C44:D49" si="20">F44+I44</f>
        <v>0</v>
      </c>
      <c r="D44" s="85">
        <f t="shared" si="20"/>
        <v>0</v>
      </c>
      <c r="E44" s="85">
        <f t="shared" ref="E44:E49" si="21">C44+D44</f>
        <v>0</v>
      </c>
      <c r="F44" s="92">
        <v>0</v>
      </c>
      <c r="G44" s="92">
        <v>0</v>
      </c>
      <c r="H44" s="85">
        <f t="shared" ref="H44:H49" si="22">F44+G44</f>
        <v>0</v>
      </c>
      <c r="I44" s="92">
        <v>0</v>
      </c>
      <c r="J44" s="92">
        <v>0</v>
      </c>
      <c r="K44" s="85">
        <f t="shared" ref="K44:K49" si="23">I44+J44</f>
        <v>0</v>
      </c>
      <c r="L44" s="85">
        <f t="shared" ref="L44:L49" si="24">K44+H44</f>
        <v>0</v>
      </c>
    </row>
    <row r="45" spans="1:12" ht="20.399999999999999" x14ac:dyDescent="0.25">
      <c r="A45" s="96" t="s">
        <v>371</v>
      </c>
      <c r="B45" s="93" t="s">
        <v>372</v>
      </c>
      <c r="C45" s="84">
        <f t="shared" si="20"/>
        <v>0</v>
      </c>
      <c r="D45" s="85">
        <f t="shared" si="20"/>
        <v>0</v>
      </c>
      <c r="E45" s="85">
        <f t="shared" si="21"/>
        <v>0</v>
      </c>
      <c r="F45" s="92">
        <v>0</v>
      </c>
      <c r="G45" s="92">
        <v>0</v>
      </c>
      <c r="H45" s="85">
        <f t="shared" si="22"/>
        <v>0</v>
      </c>
      <c r="I45" s="92">
        <v>0</v>
      </c>
      <c r="J45" s="92">
        <v>0</v>
      </c>
      <c r="K45" s="85">
        <f t="shared" si="23"/>
        <v>0</v>
      </c>
      <c r="L45" s="85">
        <f t="shared" si="24"/>
        <v>0</v>
      </c>
    </row>
    <row r="46" spans="1:12" ht="30.6" x14ac:dyDescent="0.25">
      <c r="A46" s="96" t="s">
        <v>373</v>
      </c>
      <c r="B46" s="93" t="s">
        <v>374</v>
      </c>
      <c r="C46" s="84">
        <f t="shared" si="20"/>
        <v>0</v>
      </c>
      <c r="D46" s="85">
        <f t="shared" si="20"/>
        <v>0</v>
      </c>
      <c r="E46" s="85">
        <f t="shared" si="21"/>
        <v>0</v>
      </c>
      <c r="F46" s="92">
        <v>0</v>
      </c>
      <c r="G46" s="92">
        <v>0</v>
      </c>
      <c r="H46" s="85">
        <f t="shared" si="22"/>
        <v>0</v>
      </c>
      <c r="I46" s="92">
        <v>0</v>
      </c>
      <c r="J46" s="92">
        <v>0</v>
      </c>
      <c r="K46" s="85">
        <f t="shared" si="23"/>
        <v>0</v>
      </c>
      <c r="L46" s="85">
        <f t="shared" si="24"/>
        <v>0</v>
      </c>
    </row>
    <row r="47" spans="1:12" ht="40.799999999999997" x14ac:dyDescent="0.25">
      <c r="A47" s="96" t="s">
        <v>375</v>
      </c>
      <c r="B47" s="93" t="s">
        <v>591</v>
      </c>
      <c r="C47" s="84">
        <f t="shared" si="20"/>
        <v>0</v>
      </c>
      <c r="D47" s="85">
        <f t="shared" si="20"/>
        <v>0</v>
      </c>
      <c r="E47" s="85">
        <f t="shared" si="21"/>
        <v>0</v>
      </c>
      <c r="F47" s="92">
        <v>0</v>
      </c>
      <c r="G47" s="92">
        <v>0</v>
      </c>
      <c r="H47" s="85">
        <f t="shared" si="22"/>
        <v>0</v>
      </c>
      <c r="I47" s="92">
        <v>0</v>
      </c>
      <c r="J47" s="92">
        <v>0</v>
      </c>
      <c r="K47" s="85">
        <f t="shared" si="23"/>
        <v>0</v>
      </c>
      <c r="L47" s="85">
        <f t="shared" si="24"/>
        <v>0</v>
      </c>
    </row>
    <row r="48" spans="1:12" ht="19.2" customHeight="1" x14ac:dyDescent="0.25">
      <c r="A48" s="96" t="s">
        <v>376</v>
      </c>
      <c r="B48" s="93" t="s">
        <v>377</v>
      </c>
      <c r="C48" s="84">
        <f t="shared" si="20"/>
        <v>0</v>
      </c>
      <c r="D48" s="85">
        <f t="shared" si="20"/>
        <v>0</v>
      </c>
      <c r="E48" s="85">
        <f t="shared" si="21"/>
        <v>0</v>
      </c>
      <c r="F48" s="92">
        <v>0</v>
      </c>
      <c r="G48" s="92">
        <v>0</v>
      </c>
      <c r="H48" s="85">
        <f t="shared" si="22"/>
        <v>0</v>
      </c>
      <c r="I48" s="92">
        <v>0</v>
      </c>
      <c r="J48" s="92">
        <v>0</v>
      </c>
      <c r="K48" s="85">
        <f t="shared" si="23"/>
        <v>0</v>
      </c>
      <c r="L48" s="85">
        <f t="shared" si="24"/>
        <v>0</v>
      </c>
    </row>
    <row r="49" spans="1:12" x14ac:dyDescent="0.25">
      <c r="A49" s="96" t="s">
        <v>378</v>
      </c>
      <c r="B49" s="93" t="s">
        <v>379</v>
      </c>
      <c r="C49" s="84">
        <f t="shared" si="20"/>
        <v>0</v>
      </c>
      <c r="D49" s="85">
        <f t="shared" si="20"/>
        <v>0</v>
      </c>
      <c r="E49" s="85">
        <f t="shared" si="21"/>
        <v>0</v>
      </c>
      <c r="F49" s="92">
        <v>0</v>
      </c>
      <c r="G49" s="92">
        <v>0</v>
      </c>
      <c r="H49" s="85">
        <f t="shared" si="22"/>
        <v>0</v>
      </c>
      <c r="I49" s="92">
        <v>0</v>
      </c>
      <c r="J49" s="92">
        <v>0</v>
      </c>
      <c r="K49" s="85">
        <f t="shared" si="23"/>
        <v>0</v>
      </c>
      <c r="L49" s="85">
        <f t="shared" si="24"/>
        <v>0</v>
      </c>
    </row>
    <row r="50" spans="1:12" x14ac:dyDescent="0.25">
      <c r="A50" s="417" t="s">
        <v>380</v>
      </c>
      <c r="B50" s="417"/>
      <c r="C50" s="85">
        <f t="shared" ref="C50:L50" si="25">SUM(C44:C49)</f>
        <v>0</v>
      </c>
      <c r="D50" s="85">
        <f t="shared" si="25"/>
        <v>0</v>
      </c>
      <c r="E50" s="85">
        <f t="shared" si="25"/>
        <v>0</v>
      </c>
      <c r="F50" s="85">
        <f t="shared" si="25"/>
        <v>0</v>
      </c>
      <c r="G50" s="85">
        <f t="shared" si="25"/>
        <v>0</v>
      </c>
      <c r="H50" s="85">
        <f t="shared" si="25"/>
        <v>0</v>
      </c>
      <c r="I50" s="85">
        <f t="shared" si="25"/>
        <v>0</v>
      </c>
      <c r="J50" s="85">
        <f t="shared" si="25"/>
        <v>0</v>
      </c>
      <c r="K50" s="85">
        <f t="shared" si="25"/>
        <v>0</v>
      </c>
      <c r="L50" s="85">
        <f t="shared" si="25"/>
        <v>0</v>
      </c>
    </row>
    <row r="51" spans="1:12" x14ac:dyDescent="0.25">
      <c r="A51" s="419" t="s">
        <v>381</v>
      </c>
      <c r="B51" s="419"/>
      <c r="C51" s="419"/>
      <c r="D51" s="419"/>
      <c r="E51" s="419"/>
      <c r="F51" s="85"/>
      <c r="G51" s="85"/>
      <c r="H51" s="85"/>
      <c r="I51" s="85"/>
      <c r="J51" s="85"/>
      <c r="K51" s="85"/>
      <c r="L51" s="85"/>
    </row>
    <row r="52" spans="1:12" x14ac:dyDescent="0.25">
      <c r="A52" s="96" t="s">
        <v>382</v>
      </c>
      <c r="B52" s="93" t="s">
        <v>383</v>
      </c>
      <c r="C52" s="85">
        <f t="shared" ref="C52:L52" si="26">SUM(C53:C54)</f>
        <v>0</v>
      </c>
      <c r="D52" s="85">
        <f t="shared" si="26"/>
        <v>0</v>
      </c>
      <c r="E52" s="85">
        <f t="shared" si="26"/>
        <v>0</v>
      </c>
      <c r="F52" s="85">
        <f t="shared" si="26"/>
        <v>0</v>
      </c>
      <c r="G52" s="85">
        <f t="shared" si="26"/>
        <v>0</v>
      </c>
      <c r="H52" s="85">
        <f t="shared" si="26"/>
        <v>0</v>
      </c>
      <c r="I52" s="85">
        <f t="shared" si="26"/>
        <v>0</v>
      </c>
      <c r="J52" s="85">
        <f t="shared" si="26"/>
        <v>0</v>
      </c>
      <c r="K52" s="85">
        <f t="shared" si="26"/>
        <v>0</v>
      </c>
      <c r="L52" s="85">
        <f t="shared" si="26"/>
        <v>0</v>
      </c>
    </row>
    <row r="53" spans="1:12" ht="30.6" x14ac:dyDescent="0.25">
      <c r="A53" s="96" t="s">
        <v>617</v>
      </c>
      <c r="B53" s="93" t="s">
        <v>620</v>
      </c>
      <c r="C53" s="84">
        <f>F53+I53</f>
        <v>0</v>
      </c>
      <c r="D53" s="85">
        <f>G53+J53</f>
        <v>0</v>
      </c>
      <c r="E53" s="85">
        <f>C53+D53</f>
        <v>0</v>
      </c>
      <c r="F53" s="92">
        <v>0</v>
      </c>
      <c r="G53" s="92">
        <v>0</v>
      </c>
      <c r="H53" s="85">
        <f>F53+G53</f>
        <v>0</v>
      </c>
      <c r="I53" s="92">
        <v>0</v>
      </c>
      <c r="J53" s="92">
        <v>0</v>
      </c>
      <c r="K53" s="85">
        <f>I53+J53</f>
        <v>0</v>
      </c>
      <c r="L53" s="85">
        <f>K53+H53</f>
        <v>0</v>
      </c>
    </row>
    <row r="54" spans="1:12" ht="20.399999999999999" x14ac:dyDescent="0.25">
      <c r="A54" s="96" t="s">
        <v>618</v>
      </c>
      <c r="B54" s="93" t="s">
        <v>621</v>
      </c>
      <c r="C54" s="84">
        <f>F54+I54</f>
        <v>0</v>
      </c>
      <c r="D54" s="85">
        <f>G54+J54</f>
        <v>0</v>
      </c>
      <c r="E54" s="85">
        <f>C54+D54</f>
        <v>0</v>
      </c>
      <c r="F54" s="92">
        <v>0</v>
      </c>
      <c r="G54" s="92">
        <v>0</v>
      </c>
      <c r="H54" s="85">
        <f>F54+G54</f>
        <v>0</v>
      </c>
      <c r="I54" s="92">
        <v>0</v>
      </c>
      <c r="J54" s="92">
        <v>0</v>
      </c>
      <c r="K54" s="85">
        <f>I54+J54</f>
        <v>0</v>
      </c>
      <c r="L54" s="85">
        <f>K54+H54</f>
        <v>0</v>
      </c>
    </row>
    <row r="55" spans="1:12" ht="20.399999999999999" x14ac:dyDescent="0.25">
      <c r="A55" s="96" t="s">
        <v>384</v>
      </c>
      <c r="B55" s="93" t="s">
        <v>385</v>
      </c>
      <c r="C55" s="85">
        <f t="shared" ref="C55:L55" si="27">SUM(C56:C60)</f>
        <v>0</v>
      </c>
      <c r="D55" s="85">
        <f t="shared" si="27"/>
        <v>0</v>
      </c>
      <c r="E55" s="85">
        <f t="shared" si="27"/>
        <v>0</v>
      </c>
      <c r="F55" s="85">
        <f t="shared" si="27"/>
        <v>0</v>
      </c>
      <c r="G55" s="85">
        <f t="shared" si="27"/>
        <v>0</v>
      </c>
      <c r="H55" s="85">
        <f t="shared" si="27"/>
        <v>0</v>
      </c>
      <c r="I55" s="85">
        <f t="shared" si="27"/>
        <v>0</v>
      </c>
      <c r="J55" s="85">
        <f t="shared" si="27"/>
        <v>0</v>
      </c>
      <c r="K55" s="85">
        <f t="shared" si="27"/>
        <v>0</v>
      </c>
      <c r="L55" s="85">
        <f t="shared" si="27"/>
        <v>0</v>
      </c>
    </row>
    <row r="56" spans="1:12" ht="30.6" x14ac:dyDescent="0.25">
      <c r="A56" s="96" t="s">
        <v>622</v>
      </c>
      <c r="B56" s="93" t="s">
        <v>626</v>
      </c>
      <c r="C56" s="84">
        <f t="shared" ref="C56:D62" si="28">F56+I56</f>
        <v>0</v>
      </c>
      <c r="D56" s="85">
        <f t="shared" si="28"/>
        <v>0</v>
      </c>
      <c r="E56" s="85">
        <f t="shared" ref="E56:E62" si="29">C56+D56</f>
        <v>0</v>
      </c>
      <c r="F56" s="92">
        <v>0</v>
      </c>
      <c r="G56" s="92">
        <v>0</v>
      </c>
      <c r="H56" s="85">
        <f t="shared" ref="H56:H62" si="30">F56+G56</f>
        <v>0</v>
      </c>
      <c r="I56" s="92">
        <v>0</v>
      </c>
      <c r="J56" s="92">
        <v>0</v>
      </c>
      <c r="K56" s="85">
        <f t="shared" ref="K56:K62" si="31">I56+J56</f>
        <v>0</v>
      </c>
      <c r="L56" s="85">
        <f t="shared" ref="L56:L62" si="32">K56+H56</f>
        <v>0</v>
      </c>
    </row>
    <row r="57" spans="1:12" ht="30.6" x14ac:dyDescent="0.25">
      <c r="A57" s="96" t="s">
        <v>619</v>
      </c>
      <c r="B57" s="93" t="s">
        <v>573</v>
      </c>
      <c r="C57" s="84">
        <f t="shared" si="28"/>
        <v>0</v>
      </c>
      <c r="D57" s="85">
        <f t="shared" si="28"/>
        <v>0</v>
      </c>
      <c r="E57" s="85">
        <f t="shared" si="29"/>
        <v>0</v>
      </c>
      <c r="F57" s="92">
        <v>0</v>
      </c>
      <c r="G57" s="92">
        <v>0</v>
      </c>
      <c r="H57" s="85">
        <f t="shared" si="30"/>
        <v>0</v>
      </c>
      <c r="I57" s="92">
        <v>0</v>
      </c>
      <c r="J57" s="92">
        <v>0</v>
      </c>
      <c r="K57" s="85">
        <f t="shared" si="31"/>
        <v>0</v>
      </c>
      <c r="L57" s="85">
        <f t="shared" si="32"/>
        <v>0</v>
      </c>
    </row>
    <row r="58" spans="1:12" ht="30.75" customHeight="1" x14ac:dyDescent="0.25">
      <c r="A58" s="96" t="s">
        <v>623</v>
      </c>
      <c r="B58" s="93" t="s">
        <v>627</v>
      </c>
      <c r="C58" s="84">
        <f t="shared" si="28"/>
        <v>0</v>
      </c>
      <c r="D58" s="85">
        <f t="shared" si="28"/>
        <v>0</v>
      </c>
      <c r="E58" s="85">
        <f t="shared" si="29"/>
        <v>0</v>
      </c>
      <c r="F58" s="92">
        <v>0</v>
      </c>
      <c r="G58" s="92">
        <v>0</v>
      </c>
      <c r="H58" s="85">
        <f t="shared" si="30"/>
        <v>0</v>
      </c>
      <c r="I58" s="92">
        <v>0</v>
      </c>
      <c r="J58" s="92">
        <v>0</v>
      </c>
      <c r="K58" s="85">
        <f t="shared" si="31"/>
        <v>0</v>
      </c>
      <c r="L58" s="85">
        <f t="shared" si="32"/>
        <v>0</v>
      </c>
    </row>
    <row r="59" spans="1:12" ht="28.5" customHeight="1" x14ac:dyDescent="0.25">
      <c r="A59" s="96" t="s">
        <v>624</v>
      </c>
      <c r="B59" s="93" t="s">
        <v>574</v>
      </c>
      <c r="C59" s="84">
        <f t="shared" si="28"/>
        <v>0</v>
      </c>
      <c r="D59" s="85">
        <f t="shared" si="28"/>
        <v>0</v>
      </c>
      <c r="E59" s="85">
        <f t="shared" si="29"/>
        <v>0</v>
      </c>
      <c r="F59" s="92">
        <v>0</v>
      </c>
      <c r="G59" s="92">
        <v>0</v>
      </c>
      <c r="H59" s="85">
        <f t="shared" si="30"/>
        <v>0</v>
      </c>
      <c r="I59" s="92">
        <v>0</v>
      </c>
      <c r="J59" s="92">
        <v>0</v>
      </c>
      <c r="K59" s="85">
        <f t="shared" si="31"/>
        <v>0</v>
      </c>
      <c r="L59" s="85">
        <f t="shared" si="32"/>
        <v>0</v>
      </c>
    </row>
    <row r="60" spans="1:12" ht="30.6" x14ac:dyDescent="0.25">
      <c r="A60" s="96" t="s">
        <v>625</v>
      </c>
      <c r="B60" s="93" t="s">
        <v>628</v>
      </c>
      <c r="C60" s="84">
        <f t="shared" si="28"/>
        <v>0</v>
      </c>
      <c r="D60" s="85">
        <f t="shared" si="28"/>
        <v>0</v>
      </c>
      <c r="E60" s="85">
        <f t="shared" si="29"/>
        <v>0</v>
      </c>
      <c r="F60" s="92">
        <v>0</v>
      </c>
      <c r="G60" s="92">
        <v>0</v>
      </c>
      <c r="H60" s="85">
        <f t="shared" si="30"/>
        <v>0</v>
      </c>
      <c r="I60" s="92">
        <v>0</v>
      </c>
      <c r="J60" s="92">
        <v>0</v>
      </c>
      <c r="K60" s="85">
        <f t="shared" si="31"/>
        <v>0</v>
      </c>
      <c r="L60" s="85">
        <f t="shared" si="32"/>
        <v>0</v>
      </c>
    </row>
    <row r="61" spans="1:12" x14ac:dyDescent="0.25">
      <c r="A61" s="96" t="s">
        <v>386</v>
      </c>
      <c r="B61" s="93" t="s">
        <v>322</v>
      </c>
      <c r="C61" s="84">
        <f t="shared" si="28"/>
        <v>0</v>
      </c>
      <c r="D61" s="85">
        <f t="shared" si="28"/>
        <v>0</v>
      </c>
      <c r="E61" s="85">
        <f t="shared" si="29"/>
        <v>0</v>
      </c>
      <c r="F61" s="92">
        <v>0</v>
      </c>
      <c r="G61" s="92">
        <v>0</v>
      </c>
      <c r="H61" s="85">
        <f t="shared" si="30"/>
        <v>0</v>
      </c>
      <c r="I61" s="92">
        <v>0</v>
      </c>
      <c r="J61" s="92">
        <v>0</v>
      </c>
      <c r="K61" s="85">
        <f t="shared" si="31"/>
        <v>0</v>
      </c>
      <c r="L61" s="85">
        <f t="shared" si="32"/>
        <v>0</v>
      </c>
    </row>
    <row r="62" spans="1:12" ht="20.399999999999999" x14ac:dyDescent="0.25">
      <c r="A62" s="96" t="s">
        <v>387</v>
      </c>
      <c r="B62" s="93" t="s">
        <v>388</v>
      </c>
      <c r="C62" s="84">
        <f t="shared" si="28"/>
        <v>0</v>
      </c>
      <c r="D62" s="85">
        <f t="shared" si="28"/>
        <v>0</v>
      </c>
      <c r="E62" s="85">
        <f t="shared" si="29"/>
        <v>0</v>
      </c>
      <c r="F62" s="92">
        <v>0</v>
      </c>
      <c r="G62" s="92">
        <v>0</v>
      </c>
      <c r="H62" s="85">
        <f t="shared" si="30"/>
        <v>0</v>
      </c>
      <c r="I62" s="92">
        <v>0</v>
      </c>
      <c r="J62" s="92">
        <v>0</v>
      </c>
      <c r="K62" s="85">
        <f t="shared" si="31"/>
        <v>0</v>
      </c>
      <c r="L62" s="85">
        <f t="shared" si="32"/>
        <v>0</v>
      </c>
    </row>
    <row r="63" spans="1:12" x14ac:dyDescent="0.25">
      <c r="A63" s="417" t="s">
        <v>389</v>
      </c>
      <c r="B63" s="417"/>
      <c r="C63" s="85">
        <f t="shared" ref="C63:L63" si="33">C52+C55+C61+C62</f>
        <v>0</v>
      </c>
      <c r="D63" s="85">
        <f t="shared" si="33"/>
        <v>0</v>
      </c>
      <c r="E63" s="85">
        <f t="shared" si="33"/>
        <v>0</v>
      </c>
      <c r="F63" s="85">
        <f t="shared" si="33"/>
        <v>0</v>
      </c>
      <c r="G63" s="85">
        <f t="shared" si="33"/>
        <v>0</v>
      </c>
      <c r="H63" s="85">
        <f t="shared" si="33"/>
        <v>0</v>
      </c>
      <c r="I63" s="85">
        <f t="shared" si="33"/>
        <v>0</v>
      </c>
      <c r="J63" s="85">
        <f t="shared" si="33"/>
        <v>0</v>
      </c>
      <c r="K63" s="85">
        <f t="shared" si="33"/>
        <v>0</v>
      </c>
      <c r="L63" s="85">
        <f t="shared" si="33"/>
        <v>0</v>
      </c>
    </row>
    <row r="64" spans="1:12" x14ac:dyDescent="0.25">
      <c r="A64" s="418" t="s">
        <v>390</v>
      </c>
      <c r="B64" s="419"/>
      <c r="C64" s="419"/>
      <c r="D64" s="419"/>
      <c r="E64" s="419"/>
      <c r="F64" s="85"/>
      <c r="G64" s="85"/>
      <c r="H64" s="85"/>
      <c r="I64" s="85"/>
      <c r="J64" s="85"/>
      <c r="K64" s="85"/>
      <c r="L64" s="85"/>
    </row>
    <row r="65" spans="1:12" ht="20.399999999999999" x14ac:dyDescent="0.25">
      <c r="A65" s="96" t="s">
        <v>391</v>
      </c>
      <c r="B65" s="93" t="s">
        <v>392</v>
      </c>
      <c r="C65" s="84">
        <f>F65+I65</f>
        <v>0</v>
      </c>
      <c r="D65" s="85">
        <f>G65+J65</f>
        <v>0</v>
      </c>
      <c r="E65" s="85">
        <f>C65+D65</f>
        <v>0</v>
      </c>
      <c r="F65" s="92">
        <v>0</v>
      </c>
      <c r="G65" s="92">
        <v>0</v>
      </c>
      <c r="H65" s="85">
        <f>F65+G65</f>
        <v>0</v>
      </c>
      <c r="I65" s="92">
        <v>0</v>
      </c>
      <c r="J65" s="92">
        <v>0</v>
      </c>
      <c r="K65" s="85">
        <f>I65+J65</f>
        <v>0</v>
      </c>
      <c r="L65" s="85">
        <f>K65+H65</f>
        <v>0</v>
      </c>
    </row>
    <row r="66" spans="1:12" x14ac:dyDescent="0.25">
      <c r="A66" s="96" t="s">
        <v>393</v>
      </c>
      <c r="B66" s="93" t="s">
        <v>394</v>
      </c>
      <c r="C66" s="84">
        <f>F66+I66</f>
        <v>0</v>
      </c>
      <c r="D66" s="85">
        <f>G66+J66</f>
        <v>0</v>
      </c>
      <c r="E66" s="85">
        <f>C66+D66</f>
        <v>0</v>
      </c>
      <c r="F66" s="92">
        <v>0</v>
      </c>
      <c r="G66" s="92">
        <v>0</v>
      </c>
      <c r="H66" s="85">
        <f>F66+G66</f>
        <v>0</v>
      </c>
      <c r="I66" s="92">
        <v>0</v>
      </c>
      <c r="J66" s="92">
        <v>0</v>
      </c>
      <c r="K66" s="85">
        <f>I66+J66</f>
        <v>0</v>
      </c>
      <c r="L66" s="85">
        <f>K66+H66</f>
        <v>0</v>
      </c>
    </row>
    <row r="67" spans="1:12" x14ac:dyDescent="0.25">
      <c r="A67" s="417" t="s">
        <v>395</v>
      </c>
      <c r="B67" s="417"/>
      <c r="C67" s="85">
        <f t="shared" ref="C67:L67" si="34">SUM(C65:C66)</f>
        <v>0</v>
      </c>
      <c r="D67" s="85">
        <f t="shared" si="34"/>
        <v>0</v>
      </c>
      <c r="E67" s="85">
        <f t="shared" si="34"/>
        <v>0</v>
      </c>
      <c r="F67" s="85">
        <f t="shared" si="34"/>
        <v>0</v>
      </c>
      <c r="G67" s="85">
        <f t="shared" si="34"/>
        <v>0</v>
      </c>
      <c r="H67" s="85">
        <f t="shared" si="34"/>
        <v>0</v>
      </c>
      <c r="I67" s="85">
        <f t="shared" si="34"/>
        <v>0</v>
      </c>
      <c r="J67" s="85">
        <f t="shared" si="34"/>
        <v>0</v>
      </c>
      <c r="K67" s="85">
        <f t="shared" si="34"/>
        <v>0</v>
      </c>
      <c r="L67" s="85">
        <f t="shared" si="34"/>
        <v>0</v>
      </c>
    </row>
    <row r="68" spans="1:12" ht="19.8" customHeight="1" x14ac:dyDescent="0.25">
      <c r="A68" s="431" t="s">
        <v>586</v>
      </c>
      <c r="B68" s="431"/>
      <c r="C68" s="431"/>
      <c r="D68" s="431"/>
      <c r="E68" s="431"/>
      <c r="F68" s="431"/>
      <c r="G68" s="431"/>
      <c r="H68" s="431"/>
      <c r="I68" s="431"/>
      <c r="J68" s="431"/>
      <c r="K68" s="431"/>
      <c r="L68" s="431"/>
    </row>
    <row r="69" spans="1:12" ht="40.799999999999997" x14ac:dyDescent="0.25">
      <c r="A69" s="96">
        <v>7.1</v>
      </c>
      <c r="B69" s="93" t="s">
        <v>593</v>
      </c>
      <c r="C69" s="84">
        <f>F69+I69</f>
        <v>0</v>
      </c>
      <c r="D69" s="85">
        <f>G69+J69</f>
        <v>0</v>
      </c>
      <c r="E69" s="85">
        <f>C69+D69</f>
        <v>0</v>
      </c>
      <c r="F69" s="322">
        <v>0</v>
      </c>
      <c r="G69" s="322">
        <v>0</v>
      </c>
      <c r="H69" s="85">
        <f>F69+G69</f>
        <v>0</v>
      </c>
      <c r="I69" s="92">
        <v>0</v>
      </c>
      <c r="J69" s="92">
        <v>0</v>
      </c>
      <c r="K69" s="85">
        <f>I69+J69</f>
        <v>0</v>
      </c>
      <c r="L69" s="85">
        <f>K69+H69</f>
        <v>0</v>
      </c>
    </row>
    <row r="70" spans="1:12" ht="30.6" x14ac:dyDescent="0.25">
      <c r="A70" s="96">
        <v>7.2</v>
      </c>
      <c r="B70" s="93" t="s">
        <v>594</v>
      </c>
      <c r="C70" s="84">
        <f>F70+I70</f>
        <v>0</v>
      </c>
      <c r="D70" s="85">
        <f>G70+J70</f>
        <v>0</v>
      </c>
      <c r="E70" s="85">
        <f>C70+D70</f>
        <v>0</v>
      </c>
      <c r="F70" s="322">
        <v>0</v>
      </c>
      <c r="G70" s="322">
        <v>0</v>
      </c>
      <c r="H70" s="85">
        <f>F70+G70</f>
        <v>0</v>
      </c>
      <c r="I70" s="92">
        <v>0</v>
      </c>
      <c r="J70" s="92">
        <v>0</v>
      </c>
      <c r="K70" s="85">
        <f>I70+J70</f>
        <v>0</v>
      </c>
      <c r="L70" s="85">
        <f>K70+H70</f>
        <v>0</v>
      </c>
    </row>
    <row r="71" spans="1:12" ht="17.399999999999999" customHeight="1" x14ac:dyDescent="0.25">
      <c r="A71" s="417" t="s">
        <v>399</v>
      </c>
      <c r="B71" s="417"/>
      <c r="C71" s="85">
        <f t="shared" ref="C71:L71" si="35">SUM(C69:C70)</f>
        <v>0</v>
      </c>
      <c r="D71" s="85">
        <f t="shared" si="35"/>
        <v>0</v>
      </c>
      <c r="E71" s="85">
        <f t="shared" si="35"/>
        <v>0</v>
      </c>
      <c r="F71" s="85">
        <f t="shared" si="35"/>
        <v>0</v>
      </c>
      <c r="G71" s="85">
        <f t="shared" si="35"/>
        <v>0</v>
      </c>
      <c r="H71" s="85">
        <f t="shared" si="35"/>
        <v>0</v>
      </c>
      <c r="I71" s="85">
        <f t="shared" si="35"/>
        <v>0</v>
      </c>
      <c r="J71" s="85">
        <f t="shared" si="35"/>
        <v>0</v>
      </c>
      <c r="K71" s="85">
        <f t="shared" si="35"/>
        <v>0</v>
      </c>
      <c r="L71" s="85">
        <f t="shared" si="35"/>
        <v>0</v>
      </c>
    </row>
    <row r="72" spans="1:12" ht="21.6" customHeight="1" x14ac:dyDescent="0.25">
      <c r="A72" s="417" t="s">
        <v>398</v>
      </c>
      <c r="B72" s="417"/>
      <c r="C72" s="85">
        <f t="shared" ref="C72:L72" si="36">C13+C16+C42+C50+C63+C67+C71</f>
        <v>0</v>
      </c>
      <c r="D72" s="85">
        <f t="shared" si="36"/>
        <v>0</v>
      </c>
      <c r="E72" s="85">
        <f t="shared" si="36"/>
        <v>0</v>
      </c>
      <c r="F72" s="85">
        <f t="shared" si="36"/>
        <v>0</v>
      </c>
      <c r="G72" s="85">
        <f t="shared" si="36"/>
        <v>0</v>
      </c>
      <c r="H72" s="85">
        <f t="shared" si="36"/>
        <v>0</v>
      </c>
      <c r="I72" s="85">
        <f t="shared" si="36"/>
        <v>0</v>
      </c>
      <c r="J72" s="85">
        <f t="shared" si="36"/>
        <v>0</v>
      </c>
      <c r="K72" s="85">
        <f t="shared" si="36"/>
        <v>0</v>
      </c>
      <c r="L72" s="85">
        <f t="shared" si="36"/>
        <v>0</v>
      </c>
    </row>
    <row r="73" spans="1:12" ht="19.2" customHeight="1" x14ac:dyDescent="0.25">
      <c r="A73" s="430" t="s">
        <v>396</v>
      </c>
      <c r="B73" s="430"/>
      <c r="C73" s="85">
        <f t="shared" ref="C73:L73" si="37">C10+C11+C12+C16+C44+C45+C53</f>
        <v>0</v>
      </c>
      <c r="D73" s="85">
        <f t="shared" si="37"/>
        <v>0</v>
      </c>
      <c r="E73" s="85">
        <f t="shared" si="37"/>
        <v>0</v>
      </c>
      <c r="F73" s="85">
        <f t="shared" si="37"/>
        <v>0</v>
      </c>
      <c r="G73" s="85">
        <f t="shared" si="37"/>
        <v>0</v>
      </c>
      <c r="H73" s="85">
        <f t="shared" si="37"/>
        <v>0</v>
      </c>
      <c r="I73" s="85">
        <f t="shared" si="37"/>
        <v>0</v>
      </c>
      <c r="J73" s="85">
        <f t="shared" si="37"/>
        <v>0</v>
      </c>
      <c r="K73" s="85">
        <f t="shared" si="37"/>
        <v>0</v>
      </c>
      <c r="L73" s="85">
        <f t="shared" si="37"/>
        <v>0</v>
      </c>
    </row>
    <row r="74" spans="1:12" x14ac:dyDescent="0.25">
      <c r="B74" s="97"/>
      <c r="C74" s="209"/>
      <c r="D74" s="209"/>
      <c r="E74" s="209"/>
      <c r="F74" s="209"/>
      <c r="G74" s="209"/>
      <c r="H74" s="209"/>
      <c r="I74" s="209"/>
      <c r="J74" s="209"/>
      <c r="K74" s="209"/>
      <c r="L74" s="209"/>
    </row>
    <row r="75" spans="1:12" ht="36" x14ac:dyDescent="0.25">
      <c r="A75" s="420" t="s">
        <v>655</v>
      </c>
      <c r="B75" s="421"/>
      <c r="C75" s="262" t="str">
        <f>C5</f>
        <v>Valoare fără TVA</v>
      </c>
      <c r="D75" s="262" t="str">
        <f t="shared" ref="D75:L75" si="38">D5</f>
        <v>TVA</v>
      </c>
      <c r="E75" s="262" t="str">
        <f t="shared" si="38"/>
        <v>Valoare cu TVA</v>
      </c>
      <c r="F75" s="287" t="str">
        <f t="shared" si="38"/>
        <v>Cheltuieli eligibile</v>
      </c>
      <c r="G75" s="287">
        <f t="shared" si="38"/>
        <v>0</v>
      </c>
      <c r="H75" s="287" t="str">
        <f t="shared" si="38"/>
        <v>Total eligibil</v>
      </c>
      <c r="I75" s="262" t="str">
        <f t="shared" si="38"/>
        <v>Cheltuieli neeligibile</v>
      </c>
      <c r="J75" s="262">
        <f t="shared" si="38"/>
        <v>0</v>
      </c>
      <c r="K75" s="262" t="str">
        <f t="shared" si="38"/>
        <v>Total neeligibil</v>
      </c>
      <c r="L75" s="262" t="str">
        <f t="shared" si="38"/>
        <v>TOTAL CHELTUIELI PROIECT</v>
      </c>
    </row>
    <row r="76" spans="1:12" x14ac:dyDescent="0.25">
      <c r="A76" s="422"/>
      <c r="B76" s="423"/>
      <c r="C76" s="85">
        <f>C9+C10+C11+C12+C15+C44+C45+C53+C54+C61+C65+C66+C71</f>
        <v>0</v>
      </c>
      <c r="D76" s="85">
        <f t="shared" ref="D76:L76" si="39">D9+D10+D11+D12+D15+D44+D45+D53+D54+D61+D65+D66+D71</f>
        <v>0</v>
      </c>
      <c r="E76" s="85">
        <f t="shared" si="39"/>
        <v>0</v>
      </c>
      <c r="F76" s="288">
        <f>F9+F10+F11+F12+F15+F44+F45+F53+F54+F61+F65+F66+F71</f>
        <v>0</v>
      </c>
      <c r="G76" s="288">
        <f t="shared" si="39"/>
        <v>0</v>
      </c>
      <c r="H76" s="288">
        <f>H9+H10+H11+H12+H15+H44+H45+H53+H54+H61+H65+H66+H71</f>
        <v>0</v>
      </c>
      <c r="I76" s="85">
        <f t="shared" si="39"/>
        <v>0</v>
      </c>
      <c r="J76" s="85">
        <f t="shared" si="39"/>
        <v>0</v>
      </c>
      <c r="K76" s="85">
        <f t="shared" si="39"/>
        <v>0</v>
      </c>
      <c r="L76" s="85">
        <f t="shared" si="39"/>
        <v>0</v>
      </c>
    </row>
    <row r="78" spans="1:12" ht="28.8" customHeight="1" x14ac:dyDescent="0.25"/>
    <row r="139" spans="2:12" ht="24" hidden="1" x14ac:dyDescent="0.25">
      <c r="B139" s="93"/>
      <c r="C139" s="86" t="s">
        <v>330</v>
      </c>
      <c r="D139" s="87" t="s">
        <v>331</v>
      </c>
      <c r="E139" s="86" t="s">
        <v>332</v>
      </c>
      <c r="F139" s="135" t="s">
        <v>414</v>
      </c>
      <c r="G139" s="135" t="s">
        <v>22</v>
      </c>
      <c r="H139" s="135" t="s">
        <v>415</v>
      </c>
      <c r="I139" s="135" t="s">
        <v>416</v>
      </c>
      <c r="J139" s="135" t="s">
        <v>23</v>
      </c>
      <c r="K139" s="135" t="s">
        <v>417</v>
      </c>
      <c r="L139" s="135" t="s">
        <v>418</v>
      </c>
    </row>
    <row r="140" spans="2:12" hidden="1" x14ac:dyDescent="0.25">
      <c r="B140" s="93"/>
      <c r="C140" s="86"/>
      <c r="D140" s="87"/>
      <c r="E140" s="86"/>
      <c r="F140" s="135"/>
      <c r="G140" s="86"/>
      <c r="H140" s="86"/>
      <c r="I140" s="86"/>
      <c r="J140" s="86"/>
      <c r="K140" s="86"/>
      <c r="L140" s="86"/>
    </row>
    <row r="141" spans="2:12" hidden="1" x14ac:dyDescent="0.25">
      <c r="B141" s="93" t="s">
        <v>413</v>
      </c>
      <c r="C141" s="85">
        <f t="shared" ref="C141:L141" si="40">C10+C11+C12+C15+C53+C54+C65+C66+C61+C44</f>
        <v>0</v>
      </c>
      <c r="D141" s="85">
        <f t="shared" si="40"/>
        <v>0</v>
      </c>
      <c r="E141" s="85">
        <f t="shared" si="40"/>
        <v>0</v>
      </c>
      <c r="F141" s="85">
        <f t="shared" si="40"/>
        <v>0</v>
      </c>
      <c r="G141" s="85">
        <f t="shared" si="40"/>
        <v>0</v>
      </c>
      <c r="H141" s="85">
        <f t="shared" si="40"/>
        <v>0</v>
      </c>
      <c r="I141" s="85">
        <f t="shared" si="40"/>
        <v>0</v>
      </c>
      <c r="J141" s="85">
        <f t="shared" si="40"/>
        <v>0</v>
      </c>
      <c r="K141" s="85">
        <f t="shared" si="40"/>
        <v>0</v>
      </c>
      <c r="L141" s="85">
        <f t="shared" si="40"/>
        <v>0</v>
      </c>
    </row>
    <row r="142" spans="2:12" ht="40.799999999999997" hidden="1" x14ac:dyDescent="0.25">
      <c r="B142" s="93" t="s">
        <v>553</v>
      </c>
      <c r="C142" s="93" t="s">
        <v>554</v>
      </c>
      <c r="D142" s="93" t="s">
        <v>555</v>
      </c>
      <c r="E142" s="85"/>
      <c r="F142" s="85"/>
      <c r="G142" s="85"/>
      <c r="H142" s="85"/>
      <c r="I142" s="85"/>
      <c r="J142" s="85"/>
      <c r="K142" s="85"/>
      <c r="L142" s="85"/>
    </row>
    <row r="143" spans="2:12" hidden="1" x14ac:dyDescent="0.25">
      <c r="B143" s="93"/>
      <c r="C143" s="85"/>
      <c r="D143" s="85"/>
      <c r="E143" s="85"/>
      <c r="F143" s="85"/>
      <c r="G143" s="85"/>
      <c r="H143" s="85"/>
      <c r="I143" s="85"/>
      <c r="J143" s="85"/>
      <c r="K143" s="85"/>
      <c r="L143" s="85"/>
    </row>
    <row r="144" spans="2:12" hidden="1" x14ac:dyDescent="0.25">
      <c r="B144" s="93"/>
      <c r="C144" s="85"/>
      <c r="D144" s="85"/>
      <c r="E144" s="85"/>
      <c r="F144" s="85"/>
      <c r="G144" s="85"/>
      <c r="H144" s="85"/>
      <c r="I144" s="85"/>
      <c r="J144" s="85"/>
      <c r="K144" s="85"/>
      <c r="L144" s="85"/>
    </row>
    <row r="145" spans="2:12" hidden="1" x14ac:dyDescent="0.25">
      <c r="B145" s="93" t="s">
        <v>419</v>
      </c>
      <c r="C145" s="89"/>
      <c r="D145" s="89"/>
      <c r="E145" s="89"/>
      <c r="F145" s="137"/>
      <c r="G145" s="137"/>
      <c r="H145" s="85">
        <f>H11+H12+H13+H16+H54+H55+H66+H67+H62</f>
        <v>0</v>
      </c>
      <c r="I145" s="137"/>
      <c r="J145" s="137"/>
      <c r="K145" s="85">
        <f>K11+K12+K13+K16+K54+K55+K66+K67+K62</f>
        <v>0</v>
      </c>
      <c r="L145" s="85">
        <f>L11+L12+L13+L16+L54+L55+L66+L67+L62</f>
        <v>0</v>
      </c>
    </row>
  </sheetData>
  <sheetProtection algorithmName="SHA-512" hashValue="uB/VCODdSFERTJ36KHEUNwQGPUBnMwCnNj4LEYtpzWm+qEQ0tizFqxYtWE4AlPI8V0Ewt84fI9/nn8NsNtNINQ==" saltValue="RE01S818DXUMttLJXFWFmg==" spinCount="100000" sheet="1" objects="1" scenarios="1"/>
  <mergeCells count="28">
    <mergeCell ref="A63:B63"/>
    <mergeCell ref="A64:E64"/>
    <mergeCell ref="A67:B67"/>
    <mergeCell ref="A72:B72"/>
    <mergeCell ref="A73:B73"/>
    <mergeCell ref="A71:B71"/>
    <mergeCell ref="A68:L68"/>
    <mergeCell ref="A75:B76"/>
    <mergeCell ref="A1:L1"/>
    <mergeCell ref="A2:L2"/>
    <mergeCell ref="A3:L3"/>
    <mergeCell ref="F5:G5"/>
    <mergeCell ref="A4:E4"/>
    <mergeCell ref="A5:A6"/>
    <mergeCell ref="B5:B6"/>
    <mergeCell ref="H5:H6"/>
    <mergeCell ref="I5:J5"/>
    <mergeCell ref="A43:E43"/>
    <mergeCell ref="A50:B50"/>
    <mergeCell ref="A51:E51"/>
    <mergeCell ref="K5:K6"/>
    <mergeCell ref="L5:L6"/>
    <mergeCell ref="A8:E8"/>
    <mergeCell ref="A13:B13"/>
    <mergeCell ref="A14:E14"/>
    <mergeCell ref="A16:B16"/>
    <mergeCell ref="A17:E17"/>
    <mergeCell ref="A42:B42"/>
  </mergeCells>
  <pageMargins left="0.2" right="0.2" top="0.5" bottom="0.25" header="0.25" footer="0.25"/>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152EF-0334-4CF1-9DED-79D6E5E7A1DF}">
  <dimension ref="A1:J71"/>
  <sheetViews>
    <sheetView topLeftCell="A4" workbookViewId="0">
      <selection activeCell="B59" sqref="B59:D69"/>
    </sheetView>
  </sheetViews>
  <sheetFormatPr defaultColWidth="9.109375" defaultRowHeight="12" x14ac:dyDescent="0.25"/>
  <cols>
    <col min="1" max="1" width="26.6640625" style="295" customWidth="1"/>
    <col min="2" max="2" width="20.109375" style="295" bestFit="1" customWidth="1"/>
    <col min="3" max="3" width="12.33203125" style="295" customWidth="1"/>
    <col min="4" max="4" width="14.109375" style="295" customWidth="1"/>
    <col min="5" max="6" width="10.5546875" style="295" customWidth="1"/>
    <col min="7" max="7" width="12.5546875" style="295" customWidth="1"/>
    <col min="8" max="9" width="10.109375" style="295" customWidth="1"/>
    <col min="10" max="10" width="9.88671875" style="295" bestFit="1" customWidth="1"/>
    <col min="11" max="16384" width="9.109375" style="295"/>
  </cols>
  <sheetData>
    <row r="1" spans="1:10" s="297" customFormat="1" x14ac:dyDescent="0.25">
      <c r="A1" s="434" t="s">
        <v>663</v>
      </c>
      <c r="B1" s="434"/>
      <c r="C1" s="434"/>
      <c r="D1" s="434"/>
      <c r="E1" s="434"/>
      <c r="F1" s="434"/>
      <c r="G1" s="434"/>
    </row>
    <row r="2" spans="1:10" s="297" customFormat="1" x14ac:dyDescent="0.25">
      <c r="A2" s="296"/>
      <c r="B2" s="296"/>
      <c r="C2" s="296"/>
    </row>
    <row r="3" spans="1:10" s="297" customFormat="1" ht="26.25" customHeight="1" x14ac:dyDescent="0.25">
      <c r="A3" s="435" t="s">
        <v>673</v>
      </c>
      <c r="B3" s="436"/>
      <c r="C3" s="436"/>
      <c r="D3" s="436"/>
      <c r="E3" s="436"/>
      <c r="F3" s="436"/>
      <c r="G3" s="436"/>
    </row>
    <row r="4" spans="1:10" ht="48" x14ac:dyDescent="0.25">
      <c r="A4" s="298" t="s">
        <v>556</v>
      </c>
      <c r="B4" s="299" t="s">
        <v>557</v>
      </c>
      <c r="C4" s="299" t="s">
        <v>664</v>
      </c>
      <c r="D4" s="299" t="s">
        <v>665</v>
      </c>
      <c r="E4" s="299" t="s">
        <v>675</v>
      </c>
      <c r="F4" s="299" t="s">
        <v>666</v>
      </c>
      <c r="G4" s="300" t="s">
        <v>667</v>
      </c>
      <c r="H4" s="301"/>
      <c r="I4" s="302"/>
      <c r="J4" s="302"/>
    </row>
    <row r="5" spans="1:10" ht="27" customHeight="1" x14ac:dyDescent="0.25">
      <c r="A5" s="289" t="s">
        <v>558</v>
      </c>
      <c r="B5" s="290">
        <v>0</v>
      </c>
      <c r="C5" s="291">
        <v>0</v>
      </c>
      <c r="D5" s="292" t="e">
        <f>B5/C5/12</f>
        <v>#DIV/0!</v>
      </c>
      <c r="E5" s="291">
        <v>0</v>
      </c>
      <c r="F5" s="292" t="e">
        <f>D5*E5</f>
        <v>#DIV/0!</v>
      </c>
      <c r="G5" s="290">
        <v>0</v>
      </c>
    </row>
    <row r="6" spans="1:10" x14ac:dyDescent="0.25">
      <c r="A6" s="289" t="s">
        <v>558</v>
      </c>
      <c r="B6" s="290">
        <v>0</v>
      </c>
      <c r="C6" s="291">
        <v>0</v>
      </c>
      <c r="D6" s="292" t="e">
        <f t="shared" ref="D6:D15" si="0">B6/C6/12</f>
        <v>#DIV/0!</v>
      </c>
      <c r="E6" s="291">
        <v>0</v>
      </c>
      <c r="F6" s="292" t="e">
        <f t="shared" ref="F6:F15" si="1">D6*E6</f>
        <v>#DIV/0!</v>
      </c>
      <c r="G6" s="290">
        <v>0</v>
      </c>
    </row>
    <row r="7" spans="1:10" x14ac:dyDescent="0.25">
      <c r="A7" s="289" t="s">
        <v>558</v>
      </c>
      <c r="B7" s="290">
        <v>0</v>
      </c>
      <c r="C7" s="291">
        <v>0</v>
      </c>
      <c r="D7" s="292" t="e">
        <f t="shared" si="0"/>
        <v>#DIV/0!</v>
      </c>
      <c r="E7" s="291">
        <v>0</v>
      </c>
      <c r="F7" s="292" t="e">
        <f t="shared" si="1"/>
        <v>#DIV/0!</v>
      </c>
      <c r="G7" s="290">
        <v>0</v>
      </c>
    </row>
    <row r="8" spans="1:10" x14ac:dyDescent="0.25">
      <c r="A8" s="289" t="s">
        <v>558</v>
      </c>
      <c r="B8" s="290">
        <v>0</v>
      </c>
      <c r="C8" s="291">
        <v>0</v>
      </c>
      <c r="D8" s="292" t="e">
        <f t="shared" si="0"/>
        <v>#DIV/0!</v>
      </c>
      <c r="E8" s="291">
        <v>0</v>
      </c>
      <c r="F8" s="292" t="e">
        <f t="shared" si="1"/>
        <v>#DIV/0!</v>
      </c>
      <c r="G8" s="290">
        <v>0</v>
      </c>
    </row>
    <row r="9" spans="1:10" x14ac:dyDescent="0.25">
      <c r="A9" s="289" t="s">
        <v>558</v>
      </c>
      <c r="B9" s="290">
        <v>0</v>
      </c>
      <c r="C9" s="291">
        <v>0</v>
      </c>
      <c r="D9" s="292" t="e">
        <f t="shared" si="0"/>
        <v>#DIV/0!</v>
      </c>
      <c r="E9" s="291">
        <v>0</v>
      </c>
      <c r="F9" s="292" t="e">
        <f t="shared" si="1"/>
        <v>#DIV/0!</v>
      </c>
      <c r="G9" s="290">
        <v>0</v>
      </c>
    </row>
    <row r="10" spans="1:10" x14ac:dyDescent="0.25">
      <c r="A10" s="289" t="s">
        <v>558</v>
      </c>
      <c r="B10" s="290">
        <v>0</v>
      </c>
      <c r="C10" s="291">
        <v>0</v>
      </c>
      <c r="D10" s="292" t="e">
        <f t="shared" si="0"/>
        <v>#DIV/0!</v>
      </c>
      <c r="E10" s="291">
        <v>0</v>
      </c>
      <c r="F10" s="292" t="e">
        <f t="shared" si="1"/>
        <v>#DIV/0!</v>
      </c>
      <c r="G10" s="290">
        <v>0</v>
      </c>
    </row>
    <row r="11" spans="1:10" x14ac:dyDescent="0.25">
      <c r="A11" s="289" t="s">
        <v>558</v>
      </c>
      <c r="B11" s="290">
        <v>0</v>
      </c>
      <c r="C11" s="291">
        <v>0</v>
      </c>
      <c r="D11" s="292" t="e">
        <f t="shared" si="0"/>
        <v>#DIV/0!</v>
      </c>
      <c r="E11" s="291">
        <v>0</v>
      </c>
      <c r="F11" s="292" t="e">
        <f t="shared" si="1"/>
        <v>#DIV/0!</v>
      </c>
      <c r="G11" s="290">
        <v>0</v>
      </c>
    </row>
    <row r="12" spans="1:10" x14ac:dyDescent="0.25">
      <c r="A12" s="289" t="s">
        <v>558</v>
      </c>
      <c r="B12" s="290">
        <v>0</v>
      </c>
      <c r="C12" s="291">
        <v>0</v>
      </c>
      <c r="D12" s="292" t="e">
        <f t="shared" si="0"/>
        <v>#DIV/0!</v>
      </c>
      <c r="E12" s="291">
        <v>0</v>
      </c>
      <c r="F12" s="292" t="e">
        <f t="shared" si="1"/>
        <v>#DIV/0!</v>
      </c>
      <c r="G12" s="290">
        <v>0</v>
      </c>
    </row>
    <row r="13" spans="1:10" x14ac:dyDescent="0.25">
      <c r="A13" s="289" t="s">
        <v>558</v>
      </c>
      <c r="B13" s="290">
        <v>0</v>
      </c>
      <c r="C13" s="291">
        <v>0</v>
      </c>
      <c r="D13" s="292" t="e">
        <f t="shared" si="0"/>
        <v>#DIV/0!</v>
      </c>
      <c r="E13" s="291">
        <v>0</v>
      </c>
      <c r="F13" s="292" t="e">
        <f t="shared" si="1"/>
        <v>#DIV/0!</v>
      </c>
      <c r="G13" s="290">
        <v>0</v>
      </c>
    </row>
    <row r="14" spans="1:10" x14ac:dyDescent="0.25">
      <c r="A14" s="289" t="s">
        <v>558</v>
      </c>
      <c r="B14" s="290">
        <v>0</v>
      </c>
      <c r="C14" s="291">
        <v>0</v>
      </c>
      <c r="D14" s="292" t="e">
        <f t="shared" si="0"/>
        <v>#DIV/0!</v>
      </c>
      <c r="E14" s="291">
        <v>0</v>
      </c>
      <c r="F14" s="292" t="e">
        <f t="shared" si="1"/>
        <v>#DIV/0!</v>
      </c>
      <c r="G14" s="290">
        <v>0</v>
      </c>
    </row>
    <row r="15" spans="1:10" x14ac:dyDescent="0.25">
      <c r="A15" s="289" t="s">
        <v>558</v>
      </c>
      <c r="B15" s="290">
        <v>0</v>
      </c>
      <c r="C15" s="291">
        <v>0</v>
      </c>
      <c r="D15" s="292" t="e">
        <f t="shared" si="0"/>
        <v>#DIV/0!</v>
      </c>
      <c r="E15" s="291">
        <v>0</v>
      </c>
      <c r="F15" s="292" t="e">
        <f t="shared" si="1"/>
        <v>#DIV/0!</v>
      </c>
      <c r="G15" s="290">
        <v>0</v>
      </c>
    </row>
    <row r="16" spans="1:10" x14ac:dyDescent="0.25">
      <c r="A16" s="303" t="s">
        <v>14</v>
      </c>
      <c r="B16" s="304"/>
      <c r="C16" s="305"/>
      <c r="D16" s="306"/>
      <c r="E16" s="304"/>
      <c r="F16" s="306" t="e">
        <f>SUM(F5:F15)</f>
        <v>#DIV/0!</v>
      </c>
      <c r="G16" s="293"/>
    </row>
    <row r="17" spans="1:10" ht="12.75" customHeight="1" x14ac:dyDescent="0.25"/>
    <row r="18" spans="1:10" ht="21.6" customHeight="1" x14ac:dyDescent="0.25">
      <c r="A18" s="435" t="s">
        <v>674</v>
      </c>
      <c r="B18" s="436"/>
      <c r="C18" s="436"/>
      <c r="D18" s="436"/>
      <c r="E18" s="436"/>
      <c r="F18" s="436"/>
      <c r="G18" s="436"/>
    </row>
    <row r="19" spans="1:10" ht="60" x14ac:dyDescent="0.25">
      <c r="A19" s="298" t="s">
        <v>556</v>
      </c>
      <c r="B19" s="299" t="s">
        <v>557</v>
      </c>
      <c r="C19" s="299" t="s">
        <v>664</v>
      </c>
      <c r="D19" s="299" t="s">
        <v>665</v>
      </c>
      <c r="E19" s="299" t="s">
        <v>676</v>
      </c>
      <c r="F19" s="299" t="s">
        <v>666</v>
      </c>
      <c r="G19" s="300" t="s">
        <v>667</v>
      </c>
      <c r="H19" s="301"/>
      <c r="I19" s="302"/>
      <c r="J19" s="302"/>
    </row>
    <row r="20" spans="1:10" x14ac:dyDescent="0.25">
      <c r="A20" s="289" t="s">
        <v>558</v>
      </c>
      <c r="B20" s="290">
        <v>0</v>
      </c>
      <c r="C20" s="291">
        <v>0</v>
      </c>
      <c r="D20" s="292" t="e">
        <f>B20/C20/12</f>
        <v>#DIV/0!</v>
      </c>
      <c r="E20" s="291">
        <v>0</v>
      </c>
      <c r="F20" s="292" t="e">
        <f>D20*E20</f>
        <v>#DIV/0!</v>
      </c>
      <c r="G20" s="290">
        <v>0</v>
      </c>
    </row>
    <row r="21" spans="1:10" x14ac:dyDescent="0.25">
      <c r="A21" s="289" t="s">
        <v>558</v>
      </c>
      <c r="B21" s="290">
        <v>0</v>
      </c>
      <c r="C21" s="291">
        <v>0</v>
      </c>
      <c r="D21" s="292"/>
      <c r="E21" s="291">
        <v>0</v>
      </c>
      <c r="F21" s="294"/>
      <c r="G21" s="290">
        <v>0</v>
      </c>
    </row>
    <row r="22" spans="1:10" x14ac:dyDescent="0.25">
      <c r="A22" s="289" t="s">
        <v>558</v>
      </c>
      <c r="B22" s="290">
        <v>0</v>
      </c>
      <c r="C22" s="291">
        <v>0</v>
      </c>
      <c r="D22" s="292"/>
      <c r="E22" s="291">
        <v>0</v>
      </c>
      <c r="F22" s="294"/>
      <c r="G22" s="290">
        <v>0</v>
      </c>
    </row>
    <row r="23" spans="1:10" x14ac:dyDescent="0.25">
      <c r="A23" s="289" t="s">
        <v>558</v>
      </c>
      <c r="B23" s="290">
        <v>0</v>
      </c>
      <c r="C23" s="291">
        <v>0</v>
      </c>
      <c r="D23" s="292"/>
      <c r="E23" s="291">
        <v>0</v>
      </c>
      <c r="F23" s="294"/>
      <c r="G23" s="290">
        <v>0</v>
      </c>
    </row>
    <row r="24" spans="1:10" x14ac:dyDescent="0.25">
      <c r="A24" s="289" t="s">
        <v>558</v>
      </c>
      <c r="B24" s="290">
        <v>0</v>
      </c>
      <c r="C24" s="291">
        <v>0</v>
      </c>
      <c r="D24" s="292"/>
      <c r="E24" s="291">
        <v>0</v>
      </c>
      <c r="F24" s="294"/>
      <c r="G24" s="290">
        <v>0</v>
      </c>
    </row>
    <row r="25" spans="1:10" x14ac:dyDescent="0.25">
      <c r="A25" s="289" t="s">
        <v>558</v>
      </c>
      <c r="B25" s="290">
        <v>0</v>
      </c>
      <c r="C25" s="291">
        <v>0</v>
      </c>
      <c r="D25" s="292"/>
      <c r="E25" s="291">
        <v>0</v>
      </c>
      <c r="F25" s="294"/>
      <c r="G25" s="290">
        <v>0</v>
      </c>
    </row>
    <row r="26" spans="1:10" x14ac:dyDescent="0.25">
      <c r="A26" s="289" t="s">
        <v>558</v>
      </c>
      <c r="B26" s="290">
        <v>0</v>
      </c>
      <c r="C26" s="291">
        <v>0</v>
      </c>
      <c r="D26" s="292"/>
      <c r="E26" s="291">
        <v>0</v>
      </c>
      <c r="F26" s="294"/>
      <c r="G26" s="290">
        <v>0</v>
      </c>
    </row>
    <row r="27" spans="1:10" x14ac:dyDescent="0.25">
      <c r="A27" s="289" t="s">
        <v>558</v>
      </c>
      <c r="B27" s="290">
        <v>0</v>
      </c>
      <c r="C27" s="291">
        <v>0</v>
      </c>
      <c r="D27" s="292"/>
      <c r="E27" s="291">
        <v>0</v>
      </c>
      <c r="F27" s="294"/>
      <c r="G27" s="290">
        <v>0</v>
      </c>
    </row>
    <row r="28" spans="1:10" x14ac:dyDescent="0.25">
      <c r="A28" s="289" t="s">
        <v>558</v>
      </c>
      <c r="B28" s="290">
        <v>0</v>
      </c>
      <c r="C28" s="291">
        <v>0</v>
      </c>
      <c r="D28" s="292"/>
      <c r="E28" s="291">
        <v>0</v>
      </c>
      <c r="F28" s="294"/>
      <c r="G28" s="290">
        <v>0</v>
      </c>
    </row>
    <row r="29" spans="1:10" x14ac:dyDescent="0.25">
      <c r="A29" s="289" t="s">
        <v>558</v>
      </c>
      <c r="B29" s="290">
        <v>0</v>
      </c>
      <c r="C29" s="291">
        <v>0</v>
      </c>
      <c r="D29" s="292"/>
      <c r="E29" s="291">
        <v>0</v>
      </c>
      <c r="F29" s="294"/>
      <c r="G29" s="290">
        <v>0</v>
      </c>
    </row>
    <row r="30" spans="1:10" x14ac:dyDescent="0.25">
      <c r="A30" s="289" t="s">
        <v>558</v>
      </c>
      <c r="B30" s="290">
        <v>0</v>
      </c>
      <c r="C30" s="291">
        <v>0</v>
      </c>
      <c r="D30" s="292"/>
      <c r="E30" s="291">
        <v>0</v>
      </c>
      <c r="F30" s="294"/>
      <c r="G30" s="290">
        <v>0</v>
      </c>
    </row>
    <row r="31" spans="1:10" x14ac:dyDescent="0.25">
      <c r="A31" s="303" t="s">
        <v>14</v>
      </c>
      <c r="B31" s="304"/>
      <c r="C31" s="305"/>
      <c r="D31" s="306"/>
      <c r="E31" s="304"/>
      <c r="F31" s="306" t="e">
        <f>SUM(F20:F30)</f>
        <v>#DIV/0!</v>
      </c>
      <c r="G31" s="293"/>
    </row>
    <row r="34" spans="1:10" x14ac:dyDescent="0.25">
      <c r="A34" s="433" t="s">
        <v>685</v>
      </c>
      <c r="B34" s="433"/>
      <c r="C34" s="433"/>
      <c r="D34" s="433"/>
      <c r="E34" s="433"/>
      <c r="F34" s="433"/>
      <c r="G34" s="433"/>
    </row>
    <row r="35" spans="1:10" ht="23.4" customHeight="1" x14ac:dyDescent="0.25">
      <c r="A35" s="432" t="s">
        <v>689</v>
      </c>
      <c r="B35" s="432"/>
      <c r="C35" s="432"/>
      <c r="D35" s="432"/>
      <c r="E35" s="432"/>
      <c r="F35" s="432"/>
      <c r="G35" s="432"/>
    </row>
    <row r="36" spans="1:10" ht="36.75" customHeight="1" x14ac:dyDescent="0.25">
      <c r="A36" s="432" t="s">
        <v>690</v>
      </c>
      <c r="B36" s="432"/>
      <c r="C36" s="432"/>
      <c r="D36" s="432"/>
      <c r="E36" s="432"/>
      <c r="F36" s="432"/>
      <c r="G36" s="432"/>
    </row>
    <row r="38" spans="1:10" ht="105.6" customHeight="1" x14ac:dyDescent="0.25">
      <c r="A38" s="298" t="s">
        <v>556</v>
      </c>
      <c r="B38" s="299" t="s">
        <v>557</v>
      </c>
      <c r="C38" s="299" t="s">
        <v>664</v>
      </c>
      <c r="D38" s="299" t="s">
        <v>681</v>
      </c>
      <c r="E38" s="299" t="s">
        <v>668</v>
      </c>
      <c r="F38" s="299" t="s">
        <v>669</v>
      </c>
      <c r="G38" s="299" t="s">
        <v>670</v>
      </c>
      <c r="H38" s="299" t="s">
        <v>671</v>
      </c>
      <c r="I38" s="299" t="s">
        <v>672</v>
      </c>
      <c r="J38" s="299" t="s">
        <v>667</v>
      </c>
    </row>
    <row r="39" spans="1:10" x14ac:dyDescent="0.25">
      <c r="A39" s="289" t="s">
        <v>558</v>
      </c>
      <c r="B39" s="290">
        <v>0</v>
      </c>
      <c r="C39" s="291">
        <v>0</v>
      </c>
      <c r="D39" s="291">
        <v>0</v>
      </c>
      <c r="E39" s="307">
        <f>B39*50%</f>
        <v>0</v>
      </c>
      <c r="F39" s="292">
        <f>C39-1</f>
        <v>-1</v>
      </c>
      <c r="G39" s="307">
        <f>(B39-E39)/F39</f>
        <v>0</v>
      </c>
      <c r="H39" s="307">
        <f>G39/12</f>
        <v>0</v>
      </c>
      <c r="I39" s="308">
        <f>(D39-12)*H39</f>
        <v>0</v>
      </c>
      <c r="J39" s="290">
        <v>0</v>
      </c>
    </row>
    <row r="40" spans="1:10" x14ac:dyDescent="0.25">
      <c r="A40" s="289" t="s">
        <v>558</v>
      </c>
      <c r="B40" s="290">
        <v>0</v>
      </c>
      <c r="C40" s="291">
        <v>0</v>
      </c>
      <c r="D40" s="291">
        <v>0</v>
      </c>
      <c r="E40" s="307">
        <f t="shared" ref="E40:E49" si="2">B40*50%</f>
        <v>0</v>
      </c>
      <c r="F40" s="292">
        <f t="shared" ref="F40:F49" si="3">C40-1</f>
        <v>-1</v>
      </c>
      <c r="G40" s="307">
        <f t="shared" ref="G40:G49" si="4">(B40-E40)/F40</f>
        <v>0</v>
      </c>
      <c r="H40" s="307">
        <f t="shared" ref="H40:H49" si="5">G40/12</f>
        <v>0</v>
      </c>
      <c r="I40" s="308">
        <f t="shared" ref="I40:I49" si="6">(D40-12)*H40</f>
        <v>0</v>
      </c>
      <c r="J40" s="290">
        <v>0</v>
      </c>
    </row>
    <row r="41" spans="1:10" x14ac:dyDescent="0.25">
      <c r="A41" s="289" t="s">
        <v>558</v>
      </c>
      <c r="B41" s="290">
        <v>0</v>
      </c>
      <c r="C41" s="291">
        <v>0</v>
      </c>
      <c r="D41" s="291">
        <v>0</v>
      </c>
      <c r="E41" s="307">
        <f t="shared" si="2"/>
        <v>0</v>
      </c>
      <c r="F41" s="292">
        <f t="shared" si="3"/>
        <v>-1</v>
      </c>
      <c r="G41" s="307">
        <f t="shared" si="4"/>
        <v>0</v>
      </c>
      <c r="H41" s="307">
        <f t="shared" si="5"/>
        <v>0</v>
      </c>
      <c r="I41" s="308">
        <f t="shared" si="6"/>
        <v>0</v>
      </c>
      <c r="J41" s="290">
        <v>0</v>
      </c>
    </row>
    <row r="42" spans="1:10" x14ac:dyDescent="0.25">
      <c r="A42" s="289" t="s">
        <v>558</v>
      </c>
      <c r="B42" s="290">
        <v>0</v>
      </c>
      <c r="C42" s="291">
        <v>0</v>
      </c>
      <c r="D42" s="291">
        <v>0</v>
      </c>
      <c r="E42" s="307">
        <f t="shared" si="2"/>
        <v>0</v>
      </c>
      <c r="F42" s="292">
        <f t="shared" si="3"/>
        <v>-1</v>
      </c>
      <c r="G42" s="307">
        <f t="shared" si="4"/>
        <v>0</v>
      </c>
      <c r="H42" s="307">
        <f t="shared" si="5"/>
        <v>0</v>
      </c>
      <c r="I42" s="308">
        <f t="shared" si="6"/>
        <v>0</v>
      </c>
      <c r="J42" s="290">
        <v>0</v>
      </c>
    </row>
    <row r="43" spans="1:10" x14ac:dyDescent="0.25">
      <c r="A43" s="289" t="s">
        <v>558</v>
      </c>
      <c r="B43" s="290">
        <v>0</v>
      </c>
      <c r="C43" s="291">
        <v>0</v>
      </c>
      <c r="D43" s="291">
        <v>0</v>
      </c>
      <c r="E43" s="307">
        <f t="shared" si="2"/>
        <v>0</v>
      </c>
      <c r="F43" s="292">
        <f t="shared" si="3"/>
        <v>-1</v>
      </c>
      <c r="G43" s="307">
        <f t="shared" si="4"/>
        <v>0</v>
      </c>
      <c r="H43" s="307">
        <f t="shared" si="5"/>
        <v>0</v>
      </c>
      <c r="I43" s="308">
        <f t="shared" si="6"/>
        <v>0</v>
      </c>
      <c r="J43" s="290">
        <v>0</v>
      </c>
    </row>
    <row r="44" spans="1:10" x14ac:dyDescent="0.25">
      <c r="A44" s="289" t="s">
        <v>558</v>
      </c>
      <c r="B44" s="290">
        <v>0</v>
      </c>
      <c r="C44" s="291">
        <v>0</v>
      </c>
      <c r="D44" s="291">
        <v>0</v>
      </c>
      <c r="E44" s="307">
        <f t="shared" si="2"/>
        <v>0</v>
      </c>
      <c r="F44" s="292">
        <f t="shared" si="3"/>
        <v>-1</v>
      </c>
      <c r="G44" s="307">
        <f t="shared" si="4"/>
        <v>0</v>
      </c>
      <c r="H44" s="307">
        <f t="shared" si="5"/>
        <v>0</v>
      </c>
      <c r="I44" s="308">
        <f t="shared" si="6"/>
        <v>0</v>
      </c>
      <c r="J44" s="290">
        <v>0</v>
      </c>
    </row>
    <row r="45" spans="1:10" x14ac:dyDescent="0.25">
      <c r="A45" s="289" t="s">
        <v>558</v>
      </c>
      <c r="B45" s="290">
        <v>0</v>
      </c>
      <c r="C45" s="291">
        <v>0</v>
      </c>
      <c r="D45" s="291">
        <v>0</v>
      </c>
      <c r="E45" s="307">
        <f t="shared" si="2"/>
        <v>0</v>
      </c>
      <c r="F45" s="292">
        <f t="shared" si="3"/>
        <v>-1</v>
      </c>
      <c r="G45" s="307">
        <f t="shared" si="4"/>
        <v>0</v>
      </c>
      <c r="H45" s="307">
        <f t="shared" si="5"/>
        <v>0</v>
      </c>
      <c r="I45" s="308">
        <f t="shared" si="6"/>
        <v>0</v>
      </c>
      <c r="J45" s="290">
        <v>0</v>
      </c>
    </row>
    <row r="46" spans="1:10" x14ac:dyDescent="0.25">
      <c r="A46" s="289" t="s">
        <v>558</v>
      </c>
      <c r="B46" s="290">
        <v>0</v>
      </c>
      <c r="C46" s="291">
        <v>0</v>
      </c>
      <c r="D46" s="291">
        <v>0</v>
      </c>
      <c r="E46" s="307">
        <f t="shared" si="2"/>
        <v>0</v>
      </c>
      <c r="F46" s="292">
        <f t="shared" si="3"/>
        <v>-1</v>
      </c>
      <c r="G46" s="307">
        <f t="shared" si="4"/>
        <v>0</v>
      </c>
      <c r="H46" s="307">
        <f t="shared" si="5"/>
        <v>0</v>
      </c>
      <c r="I46" s="308">
        <f t="shared" si="6"/>
        <v>0</v>
      </c>
      <c r="J46" s="290">
        <v>0</v>
      </c>
    </row>
    <row r="47" spans="1:10" x14ac:dyDescent="0.25">
      <c r="A47" s="289" t="s">
        <v>558</v>
      </c>
      <c r="B47" s="290">
        <v>0</v>
      </c>
      <c r="C47" s="291">
        <v>0</v>
      </c>
      <c r="D47" s="291">
        <v>0</v>
      </c>
      <c r="E47" s="307">
        <f t="shared" si="2"/>
        <v>0</v>
      </c>
      <c r="F47" s="292">
        <f t="shared" si="3"/>
        <v>-1</v>
      </c>
      <c r="G47" s="307">
        <f t="shared" si="4"/>
        <v>0</v>
      </c>
      <c r="H47" s="307">
        <f t="shared" si="5"/>
        <v>0</v>
      </c>
      <c r="I47" s="308">
        <f t="shared" si="6"/>
        <v>0</v>
      </c>
      <c r="J47" s="290">
        <v>0</v>
      </c>
    </row>
    <row r="48" spans="1:10" x14ac:dyDescent="0.25">
      <c r="A48" s="289" t="s">
        <v>558</v>
      </c>
      <c r="B48" s="290">
        <v>0</v>
      </c>
      <c r="C48" s="291">
        <v>0</v>
      </c>
      <c r="D48" s="291">
        <v>0</v>
      </c>
      <c r="E48" s="307">
        <f t="shared" si="2"/>
        <v>0</v>
      </c>
      <c r="F48" s="292">
        <f t="shared" si="3"/>
        <v>-1</v>
      </c>
      <c r="G48" s="307">
        <f t="shared" si="4"/>
        <v>0</v>
      </c>
      <c r="H48" s="307">
        <f t="shared" si="5"/>
        <v>0</v>
      </c>
      <c r="I48" s="308">
        <f t="shared" si="6"/>
        <v>0</v>
      </c>
      <c r="J48" s="290">
        <v>0</v>
      </c>
    </row>
    <row r="49" spans="1:10" x14ac:dyDescent="0.25">
      <c r="A49" s="289" t="s">
        <v>558</v>
      </c>
      <c r="B49" s="290">
        <v>0</v>
      </c>
      <c r="C49" s="291">
        <v>0</v>
      </c>
      <c r="D49" s="291">
        <v>0</v>
      </c>
      <c r="E49" s="307">
        <f t="shared" si="2"/>
        <v>0</v>
      </c>
      <c r="F49" s="292">
        <f t="shared" si="3"/>
        <v>-1</v>
      </c>
      <c r="G49" s="307">
        <f t="shared" si="4"/>
        <v>0</v>
      </c>
      <c r="H49" s="307">
        <f t="shared" si="5"/>
        <v>0</v>
      </c>
      <c r="I49" s="308">
        <f t="shared" si="6"/>
        <v>0</v>
      </c>
      <c r="J49" s="290">
        <v>0</v>
      </c>
    </row>
    <row r="50" spans="1:10" x14ac:dyDescent="0.25">
      <c r="A50" s="303"/>
      <c r="B50" s="304"/>
      <c r="C50" s="305"/>
      <c r="D50" s="304"/>
      <c r="E50" s="307">
        <f>SUM(E39:E49)</f>
        <v>0</v>
      </c>
      <c r="F50" s="306"/>
      <c r="G50" s="309"/>
      <c r="H50" s="309"/>
      <c r="I50" s="307">
        <f>SUM(I39:I49)</f>
        <v>0</v>
      </c>
      <c r="J50" s="293"/>
    </row>
    <row r="51" spans="1:10" x14ac:dyDescent="0.25">
      <c r="A51" s="310" t="s">
        <v>14</v>
      </c>
      <c r="B51" s="307">
        <f>E50+I50</f>
        <v>0</v>
      </c>
      <c r="C51" s="309"/>
      <c r="D51" s="309"/>
      <c r="E51" s="309"/>
      <c r="F51" s="309"/>
      <c r="G51" s="309"/>
      <c r="H51" s="309"/>
      <c r="I51" s="309"/>
      <c r="J51" s="307"/>
    </row>
    <row r="54" spans="1:10" x14ac:dyDescent="0.25">
      <c r="A54" s="433" t="s">
        <v>686</v>
      </c>
      <c r="B54" s="433"/>
      <c r="C54" s="433"/>
      <c r="D54" s="433"/>
      <c r="E54" s="433"/>
      <c r="F54" s="433"/>
      <c r="G54" s="433"/>
    </row>
    <row r="55" spans="1:10" ht="23.4" customHeight="1" x14ac:dyDescent="0.25">
      <c r="A55" s="432" t="s">
        <v>688</v>
      </c>
      <c r="B55" s="432"/>
      <c r="C55" s="432"/>
      <c r="D55" s="432"/>
      <c r="E55" s="432"/>
      <c r="F55" s="432"/>
      <c r="G55" s="432"/>
    </row>
    <row r="56" spans="1:10" ht="36.75" customHeight="1" x14ac:dyDescent="0.25">
      <c r="A56" s="432" t="s">
        <v>687</v>
      </c>
      <c r="B56" s="432"/>
      <c r="C56" s="432"/>
      <c r="D56" s="432"/>
      <c r="E56" s="432"/>
      <c r="F56" s="432"/>
      <c r="G56" s="432"/>
    </row>
    <row r="58" spans="1:10" ht="105.6" customHeight="1" x14ac:dyDescent="0.25">
      <c r="A58" s="298" t="s">
        <v>556</v>
      </c>
      <c r="B58" s="299" t="s">
        <v>557</v>
      </c>
      <c r="C58" s="299" t="s">
        <v>664</v>
      </c>
      <c r="D58" s="299" t="s">
        <v>681</v>
      </c>
      <c r="E58" s="299" t="s">
        <v>668</v>
      </c>
      <c r="F58" s="299" t="s">
        <v>669</v>
      </c>
      <c r="G58" s="299" t="s">
        <v>670</v>
      </c>
      <c r="H58" s="299" t="s">
        <v>671</v>
      </c>
      <c r="I58" s="299" t="s">
        <v>672</v>
      </c>
      <c r="J58" s="299" t="s">
        <v>667</v>
      </c>
    </row>
    <row r="59" spans="1:10" x14ac:dyDescent="0.25">
      <c r="A59" s="289" t="s">
        <v>558</v>
      </c>
      <c r="B59" s="290">
        <v>0</v>
      </c>
      <c r="C59" s="291">
        <v>0</v>
      </c>
      <c r="D59" s="291">
        <v>0</v>
      </c>
      <c r="E59" s="307">
        <f>B59*50%</f>
        <v>0</v>
      </c>
      <c r="F59" s="292">
        <f>C59-1</f>
        <v>-1</v>
      </c>
      <c r="G59" s="307">
        <f>(B59-E59)/F59</f>
        <v>0</v>
      </c>
      <c r="H59" s="307">
        <f>G59/12</f>
        <v>0</v>
      </c>
      <c r="I59" s="308">
        <f>(D59-12)*H59</f>
        <v>0</v>
      </c>
      <c r="J59" s="290">
        <v>0</v>
      </c>
    </row>
    <row r="60" spans="1:10" x14ac:dyDescent="0.25">
      <c r="A60" s="289" t="s">
        <v>558</v>
      </c>
      <c r="B60" s="290">
        <v>0</v>
      </c>
      <c r="C60" s="291">
        <v>0</v>
      </c>
      <c r="D60" s="291">
        <v>0</v>
      </c>
      <c r="E60" s="307">
        <f t="shared" ref="E60:E69" si="7">B60*50%</f>
        <v>0</v>
      </c>
      <c r="F60" s="292">
        <f t="shared" ref="F60:F69" si="8">C60-1</f>
        <v>-1</v>
      </c>
      <c r="G60" s="307">
        <f t="shared" ref="G60:G69" si="9">(B60-E60)/F60</f>
        <v>0</v>
      </c>
      <c r="H60" s="307">
        <f t="shared" ref="H60:H69" si="10">G60/12</f>
        <v>0</v>
      </c>
      <c r="I60" s="308">
        <f t="shared" ref="I60:I69" si="11">(D60-12)*H60</f>
        <v>0</v>
      </c>
      <c r="J60" s="290">
        <v>0</v>
      </c>
    </row>
    <row r="61" spans="1:10" x14ac:dyDescent="0.25">
      <c r="A61" s="289" t="s">
        <v>558</v>
      </c>
      <c r="B61" s="290">
        <v>0</v>
      </c>
      <c r="C61" s="291">
        <v>0</v>
      </c>
      <c r="D61" s="291">
        <v>0</v>
      </c>
      <c r="E61" s="307">
        <f t="shared" si="7"/>
        <v>0</v>
      </c>
      <c r="F61" s="292">
        <f t="shared" si="8"/>
        <v>-1</v>
      </c>
      <c r="G61" s="307">
        <f t="shared" si="9"/>
        <v>0</v>
      </c>
      <c r="H61" s="307">
        <f t="shared" si="10"/>
        <v>0</v>
      </c>
      <c r="I61" s="308">
        <f t="shared" si="11"/>
        <v>0</v>
      </c>
      <c r="J61" s="290">
        <v>0</v>
      </c>
    </row>
    <row r="62" spans="1:10" x14ac:dyDescent="0.25">
      <c r="A62" s="289" t="s">
        <v>558</v>
      </c>
      <c r="B62" s="290">
        <v>0</v>
      </c>
      <c r="C62" s="291">
        <v>0</v>
      </c>
      <c r="D62" s="291">
        <v>0</v>
      </c>
      <c r="E62" s="307">
        <f t="shared" si="7"/>
        <v>0</v>
      </c>
      <c r="F62" s="292">
        <f t="shared" si="8"/>
        <v>-1</v>
      </c>
      <c r="G62" s="307">
        <f t="shared" si="9"/>
        <v>0</v>
      </c>
      <c r="H62" s="307">
        <f t="shared" si="10"/>
        <v>0</v>
      </c>
      <c r="I62" s="308">
        <f t="shared" si="11"/>
        <v>0</v>
      </c>
      <c r="J62" s="290">
        <v>0</v>
      </c>
    </row>
    <row r="63" spans="1:10" x14ac:dyDescent="0.25">
      <c r="A63" s="289" t="s">
        <v>558</v>
      </c>
      <c r="B63" s="290">
        <v>0</v>
      </c>
      <c r="C63" s="291">
        <v>0</v>
      </c>
      <c r="D63" s="291">
        <v>0</v>
      </c>
      <c r="E63" s="307">
        <f t="shared" si="7"/>
        <v>0</v>
      </c>
      <c r="F63" s="292">
        <f t="shared" si="8"/>
        <v>-1</v>
      </c>
      <c r="G63" s="307">
        <f t="shared" si="9"/>
        <v>0</v>
      </c>
      <c r="H63" s="307">
        <f t="shared" si="10"/>
        <v>0</v>
      </c>
      <c r="I63" s="308">
        <f t="shared" si="11"/>
        <v>0</v>
      </c>
      <c r="J63" s="290">
        <v>0</v>
      </c>
    </row>
    <row r="64" spans="1:10" x14ac:dyDescent="0.25">
      <c r="A64" s="289" t="s">
        <v>558</v>
      </c>
      <c r="B64" s="290">
        <v>0</v>
      </c>
      <c r="C64" s="291">
        <v>0</v>
      </c>
      <c r="D64" s="291">
        <v>0</v>
      </c>
      <c r="E64" s="307">
        <f t="shared" si="7"/>
        <v>0</v>
      </c>
      <c r="F64" s="292">
        <f t="shared" si="8"/>
        <v>-1</v>
      </c>
      <c r="G64" s="307">
        <f t="shared" si="9"/>
        <v>0</v>
      </c>
      <c r="H64" s="307">
        <f t="shared" si="10"/>
        <v>0</v>
      </c>
      <c r="I64" s="308">
        <f t="shared" si="11"/>
        <v>0</v>
      </c>
      <c r="J64" s="290">
        <v>0</v>
      </c>
    </row>
    <row r="65" spans="1:10" x14ac:dyDescent="0.25">
      <c r="A65" s="289" t="s">
        <v>558</v>
      </c>
      <c r="B65" s="290">
        <v>0</v>
      </c>
      <c r="C65" s="291">
        <v>0</v>
      </c>
      <c r="D65" s="291">
        <v>0</v>
      </c>
      <c r="E65" s="307">
        <f t="shared" si="7"/>
        <v>0</v>
      </c>
      <c r="F65" s="292">
        <f t="shared" si="8"/>
        <v>-1</v>
      </c>
      <c r="G65" s="307">
        <f t="shared" si="9"/>
        <v>0</v>
      </c>
      <c r="H65" s="307">
        <f t="shared" si="10"/>
        <v>0</v>
      </c>
      <c r="I65" s="308">
        <f t="shared" si="11"/>
        <v>0</v>
      </c>
      <c r="J65" s="290">
        <v>0</v>
      </c>
    </row>
    <row r="66" spans="1:10" x14ac:dyDescent="0.25">
      <c r="A66" s="289" t="s">
        <v>558</v>
      </c>
      <c r="B66" s="290">
        <v>0</v>
      </c>
      <c r="C66" s="291">
        <v>0</v>
      </c>
      <c r="D66" s="291">
        <v>0</v>
      </c>
      <c r="E66" s="307">
        <f t="shared" si="7"/>
        <v>0</v>
      </c>
      <c r="F66" s="292">
        <f t="shared" si="8"/>
        <v>-1</v>
      </c>
      <c r="G66" s="307">
        <f t="shared" si="9"/>
        <v>0</v>
      </c>
      <c r="H66" s="307">
        <f t="shared" si="10"/>
        <v>0</v>
      </c>
      <c r="I66" s="308">
        <f t="shared" si="11"/>
        <v>0</v>
      </c>
      <c r="J66" s="290">
        <v>0</v>
      </c>
    </row>
    <row r="67" spans="1:10" x14ac:dyDescent="0.25">
      <c r="A67" s="289" t="s">
        <v>558</v>
      </c>
      <c r="B67" s="290">
        <v>0</v>
      </c>
      <c r="C67" s="291">
        <v>0</v>
      </c>
      <c r="D67" s="291">
        <v>0</v>
      </c>
      <c r="E67" s="307">
        <f t="shared" si="7"/>
        <v>0</v>
      </c>
      <c r="F67" s="292">
        <f t="shared" si="8"/>
        <v>-1</v>
      </c>
      <c r="G67" s="307">
        <f t="shared" si="9"/>
        <v>0</v>
      </c>
      <c r="H67" s="307">
        <f t="shared" si="10"/>
        <v>0</v>
      </c>
      <c r="I67" s="308">
        <f t="shared" si="11"/>
        <v>0</v>
      </c>
      <c r="J67" s="290">
        <v>0</v>
      </c>
    </row>
    <row r="68" spans="1:10" x14ac:dyDescent="0.25">
      <c r="A68" s="289" t="s">
        <v>558</v>
      </c>
      <c r="B68" s="290">
        <v>0</v>
      </c>
      <c r="C68" s="291">
        <v>0</v>
      </c>
      <c r="D68" s="291">
        <v>0</v>
      </c>
      <c r="E68" s="307">
        <f t="shared" si="7"/>
        <v>0</v>
      </c>
      <c r="F68" s="292">
        <f t="shared" si="8"/>
        <v>-1</v>
      </c>
      <c r="G68" s="307">
        <f t="shared" si="9"/>
        <v>0</v>
      </c>
      <c r="H68" s="307">
        <f t="shared" si="10"/>
        <v>0</v>
      </c>
      <c r="I68" s="308">
        <f t="shared" si="11"/>
        <v>0</v>
      </c>
      <c r="J68" s="290">
        <v>0</v>
      </c>
    </row>
    <row r="69" spans="1:10" x14ac:dyDescent="0.25">
      <c r="A69" s="289" t="s">
        <v>558</v>
      </c>
      <c r="B69" s="290">
        <v>0</v>
      </c>
      <c r="C69" s="291">
        <v>0</v>
      </c>
      <c r="D69" s="291">
        <v>0</v>
      </c>
      <c r="E69" s="307">
        <f t="shared" si="7"/>
        <v>0</v>
      </c>
      <c r="F69" s="292">
        <f t="shared" si="8"/>
        <v>-1</v>
      </c>
      <c r="G69" s="307">
        <f t="shared" si="9"/>
        <v>0</v>
      </c>
      <c r="H69" s="307">
        <f t="shared" si="10"/>
        <v>0</v>
      </c>
      <c r="I69" s="308">
        <f t="shared" si="11"/>
        <v>0</v>
      </c>
      <c r="J69" s="290">
        <v>0</v>
      </c>
    </row>
    <row r="70" spans="1:10" x14ac:dyDescent="0.25">
      <c r="A70" s="303"/>
      <c r="B70" s="304"/>
      <c r="C70" s="305"/>
      <c r="D70" s="304"/>
      <c r="E70" s="307">
        <f>SUM(E59:E69)</f>
        <v>0</v>
      </c>
      <c r="F70" s="306"/>
      <c r="G70" s="309"/>
      <c r="H70" s="309"/>
      <c r="I70" s="307">
        <f>SUM(I59:I69)</f>
        <v>0</v>
      </c>
      <c r="J70" s="293"/>
    </row>
    <row r="71" spans="1:10" x14ac:dyDescent="0.25">
      <c r="A71" s="310" t="s">
        <v>14</v>
      </c>
      <c r="B71" s="307">
        <f>E70+I70</f>
        <v>0</v>
      </c>
      <c r="C71" s="309"/>
      <c r="D71" s="309"/>
      <c r="E71" s="309"/>
      <c r="F71" s="309"/>
      <c r="G71" s="309"/>
      <c r="H71" s="309"/>
      <c r="I71" s="309"/>
      <c r="J71" s="307"/>
    </row>
  </sheetData>
  <sheetProtection algorithmName="SHA-512" hashValue="2zQaYuDjtOHFE0kL+ACq6o/bPzKgoXVPV8uXd29wRJWJoUT1xGaHXZsfqGSK3CLMB1y/AqXKDscGwF4BwMlWBQ==" saltValue="gteeDoLqDdRQh3Jq5UYANQ==" spinCount="100000" sheet="1" objects="1" scenarios="1"/>
  <mergeCells count="9">
    <mergeCell ref="A56:G56"/>
    <mergeCell ref="A54:G54"/>
    <mergeCell ref="A55:G55"/>
    <mergeCell ref="A1:G1"/>
    <mergeCell ref="A3:G3"/>
    <mergeCell ref="A18:G18"/>
    <mergeCell ref="A34:G34"/>
    <mergeCell ref="A35:G35"/>
    <mergeCell ref="A36:G36"/>
  </mergeCells>
  <pageMargins left="0.45" right="0.45" top="0.5" bottom="0.5" header="0.05" footer="0.05"/>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446E4-67F9-411B-BE06-B3F8F84EF22A}">
  <dimension ref="A1:M82"/>
  <sheetViews>
    <sheetView workbookViewId="0">
      <selection activeCell="B25" sqref="B25"/>
    </sheetView>
  </sheetViews>
  <sheetFormatPr defaultRowHeight="12" x14ac:dyDescent="0.25"/>
  <cols>
    <col min="1" max="1" width="8.88671875" style="221"/>
    <col min="2" max="2" width="21.6640625" style="221" customWidth="1"/>
    <col min="3" max="5" width="8.88671875" style="221"/>
    <col min="6" max="6" width="15.5546875" style="221" customWidth="1"/>
    <col min="7" max="7" width="16.5546875" style="221" customWidth="1"/>
    <col min="8" max="11" width="8.88671875" style="221"/>
    <col min="12" max="12" width="15.109375" style="221" customWidth="1"/>
    <col min="13" max="16384" width="8.88671875" style="221"/>
  </cols>
  <sheetData>
    <row r="1" spans="1:13" s="49" customFormat="1" ht="24" x14ac:dyDescent="0.25">
      <c r="A1" s="215"/>
      <c r="B1" s="216" t="s">
        <v>409</v>
      </c>
      <c r="C1" s="86" t="s">
        <v>330</v>
      </c>
      <c r="D1" s="87" t="s">
        <v>331</v>
      </c>
      <c r="E1" s="86" t="s">
        <v>332</v>
      </c>
      <c r="F1" s="403" t="s">
        <v>16</v>
      </c>
      <c r="G1" s="403"/>
      <c r="H1" s="403" t="s">
        <v>17</v>
      </c>
      <c r="I1" s="403" t="s">
        <v>18</v>
      </c>
      <c r="J1" s="403"/>
      <c r="K1" s="403" t="s">
        <v>19</v>
      </c>
      <c r="L1" s="403" t="s">
        <v>658</v>
      </c>
      <c r="M1" s="2"/>
    </row>
    <row r="2" spans="1:13" s="49" customFormat="1" x14ac:dyDescent="0.25">
      <c r="A2" s="215"/>
      <c r="B2" s="217"/>
      <c r="C2" s="136"/>
      <c r="D2" s="136"/>
      <c r="E2" s="136"/>
      <c r="F2" s="214" t="s">
        <v>21</v>
      </c>
      <c r="G2" s="214" t="s">
        <v>22</v>
      </c>
      <c r="H2" s="403"/>
      <c r="I2" s="214" t="s">
        <v>21</v>
      </c>
      <c r="J2" s="214" t="s">
        <v>23</v>
      </c>
      <c r="K2" s="403"/>
      <c r="L2" s="403"/>
      <c r="M2" s="2"/>
    </row>
    <row r="3" spans="1:13" s="49" customFormat="1" ht="31.2" customHeight="1" x14ac:dyDescent="0.25">
      <c r="A3" s="82"/>
      <c r="B3" s="258" t="s">
        <v>98</v>
      </c>
      <c r="C3" s="89">
        <f t="shared" ref="C3:L3" si="0">SUM(C4:C13)</f>
        <v>0</v>
      </c>
      <c r="D3" s="89">
        <f t="shared" si="0"/>
        <v>0</v>
      </c>
      <c r="E3" s="89">
        <f t="shared" si="0"/>
        <v>0</v>
      </c>
      <c r="F3" s="89">
        <f t="shared" si="0"/>
        <v>0</v>
      </c>
      <c r="G3" s="89">
        <f t="shared" si="0"/>
        <v>0</v>
      </c>
      <c r="H3" s="89">
        <f t="shared" si="0"/>
        <v>0</v>
      </c>
      <c r="I3" s="89">
        <f t="shared" si="0"/>
        <v>0</v>
      </c>
      <c r="J3" s="89">
        <f t="shared" si="0"/>
        <v>0</v>
      </c>
      <c r="K3" s="89">
        <f t="shared" si="0"/>
        <v>0</v>
      </c>
      <c r="L3" s="89">
        <f t="shared" si="0"/>
        <v>0</v>
      </c>
      <c r="M3" s="2"/>
    </row>
    <row r="4" spans="1:13" s="49" customFormat="1" x14ac:dyDescent="0.25">
      <c r="A4" s="82">
        <v>1</v>
      </c>
      <c r="B4" s="218"/>
      <c r="C4" s="91"/>
      <c r="D4" s="91"/>
      <c r="E4" s="8">
        <f t="shared" ref="E4:E13" si="1">C4+D4</f>
        <v>0</v>
      </c>
      <c r="F4" s="91"/>
      <c r="G4" s="91"/>
      <c r="H4" s="8">
        <f t="shared" ref="H4:H13" si="2">F4+G4</f>
        <v>0</v>
      </c>
      <c r="I4" s="91"/>
      <c r="J4" s="91"/>
      <c r="K4" s="8">
        <f t="shared" ref="K4:K13" si="3">I4+J4</f>
        <v>0</v>
      </c>
      <c r="L4" s="8">
        <f t="shared" ref="L4:L13" si="4">K4+H4</f>
        <v>0</v>
      </c>
      <c r="M4" s="2"/>
    </row>
    <row r="5" spans="1:13" s="49" customFormat="1" x14ac:dyDescent="0.25">
      <c r="A5" s="82">
        <v>2</v>
      </c>
      <c r="B5" s="218"/>
      <c r="C5" s="91"/>
      <c r="D5" s="91"/>
      <c r="E5" s="8">
        <f t="shared" si="1"/>
        <v>0</v>
      </c>
      <c r="F5" s="91"/>
      <c r="G5" s="91"/>
      <c r="H5" s="8">
        <f t="shared" si="2"/>
        <v>0</v>
      </c>
      <c r="I5" s="91"/>
      <c r="J5" s="91"/>
      <c r="K5" s="8">
        <f t="shared" si="3"/>
        <v>0</v>
      </c>
      <c r="L5" s="8">
        <f t="shared" si="4"/>
        <v>0</v>
      </c>
      <c r="M5" s="2"/>
    </row>
    <row r="6" spans="1:13" s="49" customFormat="1" x14ac:dyDescent="0.25">
      <c r="A6" s="82">
        <v>3</v>
      </c>
      <c r="B6" s="218"/>
      <c r="C6" s="91"/>
      <c r="D6" s="91"/>
      <c r="E6" s="8">
        <f t="shared" si="1"/>
        <v>0</v>
      </c>
      <c r="F6" s="91"/>
      <c r="G6" s="91"/>
      <c r="H6" s="8">
        <f t="shared" si="2"/>
        <v>0</v>
      </c>
      <c r="I6" s="91"/>
      <c r="J6" s="91"/>
      <c r="K6" s="8">
        <f t="shared" si="3"/>
        <v>0</v>
      </c>
      <c r="L6" s="8">
        <f t="shared" si="4"/>
        <v>0</v>
      </c>
      <c r="M6" s="2"/>
    </row>
    <row r="7" spans="1:13" s="49" customFormat="1" x14ac:dyDescent="0.25">
      <c r="A7" s="82">
        <v>4</v>
      </c>
      <c r="B7" s="218"/>
      <c r="C7" s="91"/>
      <c r="D7" s="91"/>
      <c r="E7" s="8">
        <f t="shared" si="1"/>
        <v>0</v>
      </c>
      <c r="F7" s="91"/>
      <c r="G7" s="91"/>
      <c r="H7" s="8">
        <f t="shared" si="2"/>
        <v>0</v>
      </c>
      <c r="I7" s="91"/>
      <c r="J7" s="91"/>
      <c r="K7" s="8">
        <f t="shared" si="3"/>
        <v>0</v>
      </c>
      <c r="L7" s="8">
        <f t="shared" si="4"/>
        <v>0</v>
      </c>
      <c r="M7" s="2"/>
    </row>
    <row r="8" spans="1:13" s="49" customFormat="1" x14ac:dyDescent="0.25">
      <c r="A8" s="82">
        <v>5</v>
      </c>
      <c r="B8" s="218"/>
      <c r="C8" s="91"/>
      <c r="D8" s="91"/>
      <c r="E8" s="8">
        <f t="shared" si="1"/>
        <v>0</v>
      </c>
      <c r="F8" s="91"/>
      <c r="G8" s="91"/>
      <c r="H8" s="8">
        <f t="shared" si="2"/>
        <v>0</v>
      </c>
      <c r="I8" s="91"/>
      <c r="J8" s="91"/>
      <c r="K8" s="8">
        <f t="shared" si="3"/>
        <v>0</v>
      </c>
      <c r="L8" s="8">
        <f t="shared" si="4"/>
        <v>0</v>
      </c>
      <c r="M8" s="2"/>
    </row>
    <row r="9" spans="1:13" s="49" customFormat="1" x14ac:dyDescent="0.25">
      <c r="A9" s="82">
        <v>6</v>
      </c>
      <c r="B9" s="218"/>
      <c r="C9" s="91"/>
      <c r="D9" s="91"/>
      <c r="E9" s="8">
        <f t="shared" si="1"/>
        <v>0</v>
      </c>
      <c r="F9" s="91"/>
      <c r="G9" s="91"/>
      <c r="H9" s="8">
        <f t="shared" si="2"/>
        <v>0</v>
      </c>
      <c r="I9" s="91"/>
      <c r="J9" s="91"/>
      <c r="K9" s="8">
        <f t="shared" si="3"/>
        <v>0</v>
      </c>
      <c r="L9" s="8">
        <f t="shared" si="4"/>
        <v>0</v>
      </c>
      <c r="M9" s="2"/>
    </row>
    <row r="10" spans="1:13" s="49" customFormat="1" x14ac:dyDescent="0.25">
      <c r="A10" s="82">
        <v>7</v>
      </c>
      <c r="B10" s="218"/>
      <c r="C10" s="91"/>
      <c r="D10" s="91"/>
      <c r="E10" s="8">
        <f t="shared" si="1"/>
        <v>0</v>
      </c>
      <c r="F10" s="91"/>
      <c r="G10" s="91"/>
      <c r="H10" s="8">
        <f t="shared" si="2"/>
        <v>0</v>
      </c>
      <c r="I10" s="91"/>
      <c r="J10" s="91"/>
      <c r="K10" s="8">
        <f t="shared" si="3"/>
        <v>0</v>
      </c>
      <c r="L10" s="8">
        <f t="shared" si="4"/>
        <v>0</v>
      </c>
      <c r="M10" s="2"/>
    </row>
    <row r="11" spans="1:13" s="49" customFormat="1" x14ac:dyDescent="0.25">
      <c r="A11" s="82">
        <v>8</v>
      </c>
      <c r="B11" s="218"/>
      <c r="C11" s="91"/>
      <c r="D11" s="91"/>
      <c r="E11" s="8">
        <f t="shared" si="1"/>
        <v>0</v>
      </c>
      <c r="F11" s="91"/>
      <c r="G11" s="91"/>
      <c r="H11" s="8">
        <f t="shared" si="2"/>
        <v>0</v>
      </c>
      <c r="I11" s="91"/>
      <c r="J11" s="91"/>
      <c r="K11" s="8">
        <f t="shared" si="3"/>
        <v>0</v>
      </c>
      <c r="L11" s="8">
        <f t="shared" si="4"/>
        <v>0</v>
      </c>
      <c r="M11" s="2"/>
    </row>
    <row r="12" spans="1:13" s="49" customFormat="1" x14ac:dyDescent="0.25">
      <c r="A12" s="82">
        <v>9</v>
      </c>
      <c r="B12" s="218"/>
      <c r="C12" s="91"/>
      <c r="D12" s="91"/>
      <c r="E12" s="8">
        <f t="shared" si="1"/>
        <v>0</v>
      </c>
      <c r="F12" s="91"/>
      <c r="G12" s="91"/>
      <c r="H12" s="8">
        <f t="shared" si="2"/>
        <v>0</v>
      </c>
      <c r="I12" s="91"/>
      <c r="J12" s="91"/>
      <c r="K12" s="8">
        <f t="shared" si="3"/>
        <v>0</v>
      </c>
      <c r="L12" s="8">
        <f t="shared" si="4"/>
        <v>0</v>
      </c>
      <c r="M12" s="2"/>
    </row>
    <row r="13" spans="1:13" s="49" customFormat="1" x14ac:dyDescent="0.25">
      <c r="A13" s="82">
        <v>10</v>
      </c>
      <c r="B13" s="218"/>
      <c r="C13" s="91"/>
      <c r="D13" s="91"/>
      <c r="E13" s="8">
        <f t="shared" si="1"/>
        <v>0</v>
      </c>
      <c r="F13" s="91"/>
      <c r="G13" s="91"/>
      <c r="H13" s="8">
        <f t="shared" si="2"/>
        <v>0</v>
      </c>
      <c r="I13" s="91"/>
      <c r="J13" s="91"/>
      <c r="K13" s="8">
        <f t="shared" si="3"/>
        <v>0</v>
      </c>
      <c r="L13" s="8">
        <f t="shared" si="4"/>
        <v>0</v>
      </c>
      <c r="M13" s="2"/>
    </row>
    <row r="14" spans="1:13" s="49" customFormat="1" ht="38.4" customHeight="1" x14ac:dyDescent="0.25">
      <c r="A14" s="82"/>
      <c r="B14" s="258" t="s">
        <v>99</v>
      </c>
      <c r="C14" s="89">
        <f t="shared" ref="C14:L14" si="5">SUM(C15:C24)</f>
        <v>0</v>
      </c>
      <c r="D14" s="89">
        <f t="shared" si="5"/>
        <v>0</v>
      </c>
      <c r="E14" s="89">
        <f t="shared" si="5"/>
        <v>0</v>
      </c>
      <c r="F14" s="89">
        <f t="shared" si="5"/>
        <v>0</v>
      </c>
      <c r="G14" s="89">
        <f t="shared" si="5"/>
        <v>0</v>
      </c>
      <c r="H14" s="89">
        <f t="shared" si="5"/>
        <v>0</v>
      </c>
      <c r="I14" s="89">
        <f t="shared" si="5"/>
        <v>0</v>
      </c>
      <c r="J14" s="89">
        <f t="shared" si="5"/>
        <v>0</v>
      </c>
      <c r="K14" s="89">
        <f t="shared" si="5"/>
        <v>0</v>
      </c>
      <c r="L14" s="89">
        <f t="shared" si="5"/>
        <v>0</v>
      </c>
      <c r="M14" s="2"/>
    </row>
    <row r="15" spans="1:13" s="49" customFormat="1" x14ac:dyDescent="0.25">
      <c r="A15" s="82">
        <v>1</v>
      </c>
      <c r="B15" s="218"/>
      <c r="C15" s="91"/>
      <c r="D15" s="91"/>
      <c r="E15" s="8">
        <f t="shared" ref="E15:E24" si="6">C15+D15</f>
        <v>0</v>
      </c>
      <c r="F15" s="91"/>
      <c r="G15" s="91"/>
      <c r="H15" s="8">
        <f t="shared" ref="H15:H24" si="7">F15+G15</f>
        <v>0</v>
      </c>
      <c r="I15" s="91"/>
      <c r="J15" s="91"/>
      <c r="K15" s="8">
        <f t="shared" ref="K15:K24" si="8">I15+J15</f>
        <v>0</v>
      </c>
      <c r="L15" s="8">
        <f t="shared" ref="L15:L24" si="9">K15+H15</f>
        <v>0</v>
      </c>
      <c r="M15" s="2"/>
    </row>
    <row r="16" spans="1:13" s="49" customFormat="1" x14ac:dyDescent="0.25">
      <c r="A16" s="82">
        <v>2</v>
      </c>
      <c r="B16" s="218"/>
      <c r="C16" s="91"/>
      <c r="D16" s="91"/>
      <c r="E16" s="8">
        <f t="shared" si="6"/>
        <v>0</v>
      </c>
      <c r="F16" s="91"/>
      <c r="G16" s="91"/>
      <c r="H16" s="8">
        <f t="shared" si="7"/>
        <v>0</v>
      </c>
      <c r="I16" s="91"/>
      <c r="J16" s="91"/>
      <c r="K16" s="8">
        <f t="shared" si="8"/>
        <v>0</v>
      </c>
      <c r="L16" s="8">
        <f t="shared" si="9"/>
        <v>0</v>
      </c>
      <c r="M16" s="2"/>
    </row>
    <row r="17" spans="1:13" s="49" customFormat="1" x14ac:dyDescent="0.25">
      <c r="A17" s="82">
        <v>3</v>
      </c>
      <c r="B17" s="218"/>
      <c r="C17" s="91"/>
      <c r="D17" s="91"/>
      <c r="E17" s="8">
        <f t="shared" si="6"/>
        <v>0</v>
      </c>
      <c r="F17" s="91"/>
      <c r="G17" s="91"/>
      <c r="H17" s="8">
        <f t="shared" si="7"/>
        <v>0</v>
      </c>
      <c r="I17" s="91"/>
      <c r="J17" s="91"/>
      <c r="K17" s="8">
        <f t="shared" si="8"/>
        <v>0</v>
      </c>
      <c r="L17" s="8">
        <f t="shared" si="9"/>
        <v>0</v>
      </c>
      <c r="M17" s="2"/>
    </row>
    <row r="18" spans="1:13" s="49" customFormat="1" x14ac:dyDescent="0.25">
      <c r="A18" s="82">
        <v>4</v>
      </c>
      <c r="B18" s="218"/>
      <c r="C18" s="91"/>
      <c r="D18" s="91"/>
      <c r="E18" s="8">
        <f t="shared" si="6"/>
        <v>0</v>
      </c>
      <c r="F18" s="91"/>
      <c r="G18" s="91"/>
      <c r="H18" s="8">
        <f t="shared" si="7"/>
        <v>0</v>
      </c>
      <c r="I18" s="91"/>
      <c r="J18" s="91"/>
      <c r="K18" s="8">
        <f t="shared" si="8"/>
        <v>0</v>
      </c>
      <c r="L18" s="8">
        <f t="shared" si="9"/>
        <v>0</v>
      </c>
      <c r="M18" s="2"/>
    </row>
    <row r="19" spans="1:13" s="49" customFormat="1" x14ac:dyDescent="0.25">
      <c r="A19" s="82">
        <v>5</v>
      </c>
      <c r="B19" s="218"/>
      <c r="C19" s="91"/>
      <c r="D19" s="91"/>
      <c r="E19" s="8">
        <f t="shared" si="6"/>
        <v>0</v>
      </c>
      <c r="F19" s="91"/>
      <c r="G19" s="91"/>
      <c r="H19" s="8">
        <f t="shared" si="7"/>
        <v>0</v>
      </c>
      <c r="I19" s="91"/>
      <c r="J19" s="91"/>
      <c r="K19" s="8">
        <f t="shared" si="8"/>
        <v>0</v>
      </c>
      <c r="L19" s="8">
        <f t="shared" si="9"/>
        <v>0</v>
      </c>
      <c r="M19" s="2"/>
    </row>
    <row r="20" spans="1:13" s="49" customFormat="1" x14ac:dyDescent="0.25">
      <c r="A20" s="82">
        <v>6</v>
      </c>
      <c r="B20" s="218"/>
      <c r="C20" s="91"/>
      <c r="D20" s="91"/>
      <c r="E20" s="8">
        <f t="shared" si="6"/>
        <v>0</v>
      </c>
      <c r="F20" s="91"/>
      <c r="G20" s="91"/>
      <c r="H20" s="8">
        <f t="shared" si="7"/>
        <v>0</v>
      </c>
      <c r="I20" s="91"/>
      <c r="J20" s="91"/>
      <c r="K20" s="8">
        <f t="shared" si="8"/>
        <v>0</v>
      </c>
      <c r="L20" s="8">
        <f t="shared" si="9"/>
        <v>0</v>
      </c>
      <c r="M20" s="2"/>
    </row>
    <row r="21" spans="1:13" s="49" customFormat="1" x14ac:dyDescent="0.25">
      <c r="A21" s="82">
        <v>7</v>
      </c>
      <c r="B21" s="218"/>
      <c r="C21" s="91"/>
      <c r="D21" s="91"/>
      <c r="E21" s="8">
        <f t="shared" si="6"/>
        <v>0</v>
      </c>
      <c r="F21" s="91"/>
      <c r="G21" s="91"/>
      <c r="H21" s="8">
        <f t="shared" si="7"/>
        <v>0</v>
      </c>
      <c r="I21" s="91"/>
      <c r="J21" s="91"/>
      <c r="K21" s="8">
        <f t="shared" si="8"/>
        <v>0</v>
      </c>
      <c r="L21" s="8">
        <f t="shared" si="9"/>
        <v>0</v>
      </c>
      <c r="M21" s="2"/>
    </row>
    <row r="22" spans="1:13" s="49" customFormat="1" x14ac:dyDescent="0.25">
      <c r="A22" s="82">
        <v>8</v>
      </c>
      <c r="B22" s="218"/>
      <c r="C22" s="91"/>
      <c r="D22" s="91"/>
      <c r="E22" s="8">
        <f t="shared" si="6"/>
        <v>0</v>
      </c>
      <c r="F22" s="91"/>
      <c r="G22" s="91"/>
      <c r="H22" s="8">
        <f t="shared" si="7"/>
        <v>0</v>
      </c>
      <c r="I22" s="91"/>
      <c r="J22" s="91"/>
      <c r="K22" s="8">
        <f t="shared" si="8"/>
        <v>0</v>
      </c>
      <c r="L22" s="8">
        <f t="shared" si="9"/>
        <v>0</v>
      </c>
      <c r="M22" s="2"/>
    </row>
    <row r="23" spans="1:13" s="49" customFormat="1" x14ac:dyDescent="0.25">
      <c r="A23" s="82">
        <v>9</v>
      </c>
      <c r="B23" s="218"/>
      <c r="C23" s="91"/>
      <c r="D23" s="91"/>
      <c r="E23" s="8">
        <f t="shared" si="6"/>
        <v>0</v>
      </c>
      <c r="F23" s="91"/>
      <c r="G23" s="91"/>
      <c r="H23" s="8">
        <f t="shared" si="7"/>
        <v>0</v>
      </c>
      <c r="I23" s="91"/>
      <c r="J23" s="91"/>
      <c r="K23" s="8">
        <f t="shared" si="8"/>
        <v>0</v>
      </c>
      <c r="L23" s="8">
        <f t="shared" si="9"/>
        <v>0</v>
      </c>
      <c r="M23" s="2"/>
    </row>
    <row r="24" spans="1:13" s="49" customFormat="1" x14ac:dyDescent="0.25">
      <c r="A24" s="82">
        <v>10</v>
      </c>
      <c r="B24" s="218"/>
      <c r="C24" s="91"/>
      <c r="D24" s="91"/>
      <c r="E24" s="8">
        <f t="shared" si="6"/>
        <v>0</v>
      </c>
      <c r="F24" s="91"/>
      <c r="G24" s="91"/>
      <c r="H24" s="8">
        <f t="shared" si="7"/>
        <v>0</v>
      </c>
      <c r="I24" s="91"/>
      <c r="J24" s="91"/>
      <c r="K24" s="8">
        <f t="shared" si="8"/>
        <v>0</v>
      </c>
      <c r="L24" s="8">
        <f t="shared" si="9"/>
        <v>0</v>
      </c>
      <c r="M24" s="2"/>
    </row>
    <row r="25" spans="1:13" s="49" customFormat="1" ht="88.8" customHeight="1" x14ac:dyDescent="0.25">
      <c r="A25" s="82"/>
      <c r="B25" s="258" t="s">
        <v>101</v>
      </c>
      <c r="C25" s="89">
        <f t="shared" ref="C25:L25" si="10">SUM(C26:C35)</f>
        <v>0</v>
      </c>
      <c r="D25" s="89">
        <f t="shared" si="10"/>
        <v>0</v>
      </c>
      <c r="E25" s="89">
        <f t="shared" si="10"/>
        <v>0</v>
      </c>
      <c r="F25" s="89">
        <f t="shared" si="10"/>
        <v>0</v>
      </c>
      <c r="G25" s="89">
        <f t="shared" si="10"/>
        <v>0</v>
      </c>
      <c r="H25" s="89">
        <f t="shared" si="10"/>
        <v>0</v>
      </c>
      <c r="I25" s="89">
        <f t="shared" si="10"/>
        <v>0</v>
      </c>
      <c r="J25" s="89">
        <f t="shared" si="10"/>
        <v>0</v>
      </c>
      <c r="K25" s="89">
        <f t="shared" si="10"/>
        <v>0</v>
      </c>
      <c r="L25" s="89">
        <f t="shared" si="10"/>
        <v>0</v>
      </c>
      <c r="M25" s="2"/>
    </row>
    <row r="26" spans="1:13" s="49" customFormat="1" x14ac:dyDescent="0.25">
      <c r="A26" s="82">
        <v>1</v>
      </c>
      <c r="B26" s="218"/>
      <c r="C26" s="91"/>
      <c r="D26" s="91"/>
      <c r="E26" s="8">
        <f t="shared" ref="E26:E35" si="11">C26+D26</f>
        <v>0</v>
      </c>
      <c r="F26" s="91"/>
      <c r="G26" s="91"/>
      <c r="H26" s="8">
        <f t="shared" ref="H26:H35" si="12">F26+G26</f>
        <v>0</v>
      </c>
      <c r="I26" s="91"/>
      <c r="J26" s="91"/>
      <c r="K26" s="8">
        <f t="shared" ref="K26:K35" si="13">I26+J26</f>
        <v>0</v>
      </c>
      <c r="L26" s="8">
        <f t="shared" ref="L26:L35" si="14">K26+H26</f>
        <v>0</v>
      </c>
      <c r="M26" s="2"/>
    </row>
    <row r="27" spans="1:13" s="49" customFormat="1" x14ac:dyDescent="0.25">
      <c r="A27" s="82">
        <v>2</v>
      </c>
      <c r="B27" s="218"/>
      <c r="C27" s="91"/>
      <c r="D27" s="91"/>
      <c r="E27" s="8">
        <f t="shared" si="11"/>
        <v>0</v>
      </c>
      <c r="F27" s="91"/>
      <c r="G27" s="91"/>
      <c r="H27" s="8">
        <f t="shared" si="12"/>
        <v>0</v>
      </c>
      <c r="I27" s="91"/>
      <c r="J27" s="91"/>
      <c r="K27" s="8">
        <f t="shared" si="13"/>
        <v>0</v>
      </c>
      <c r="L27" s="8">
        <f t="shared" si="14"/>
        <v>0</v>
      </c>
      <c r="M27" s="2"/>
    </row>
    <row r="28" spans="1:13" s="49" customFormat="1" x14ac:dyDescent="0.25">
      <c r="A28" s="82">
        <v>3</v>
      </c>
      <c r="B28" s="218"/>
      <c r="C28" s="91"/>
      <c r="D28" s="91"/>
      <c r="E28" s="8">
        <f t="shared" si="11"/>
        <v>0</v>
      </c>
      <c r="F28" s="91"/>
      <c r="G28" s="91"/>
      <c r="H28" s="8">
        <f t="shared" si="12"/>
        <v>0</v>
      </c>
      <c r="I28" s="91"/>
      <c r="J28" s="91"/>
      <c r="K28" s="8">
        <f t="shared" si="13"/>
        <v>0</v>
      </c>
      <c r="L28" s="8">
        <f t="shared" si="14"/>
        <v>0</v>
      </c>
      <c r="M28" s="2"/>
    </row>
    <row r="29" spans="1:13" s="49" customFormat="1" x14ac:dyDescent="0.25">
      <c r="A29" s="82">
        <v>4</v>
      </c>
      <c r="B29" s="218"/>
      <c r="C29" s="91"/>
      <c r="D29" s="91"/>
      <c r="E29" s="8">
        <f t="shared" si="11"/>
        <v>0</v>
      </c>
      <c r="F29" s="91"/>
      <c r="G29" s="91"/>
      <c r="H29" s="8">
        <f t="shared" si="12"/>
        <v>0</v>
      </c>
      <c r="I29" s="91"/>
      <c r="J29" s="91"/>
      <c r="K29" s="8">
        <f t="shared" si="13"/>
        <v>0</v>
      </c>
      <c r="L29" s="8">
        <f t="shared" si="14"/>
        <v>0</v>
      </c>
      <c r="M29" s="2"/>
    </row>
    <row r="30" spans="1:13" s="49" customFormat="1" x14ac:dyDescent="0.25">
      <c r="A30" s="82">
        <v>5</v>
      </c>
      <c r="B30" s="218"/>
      <c r="C30" s="91"/>
      <c r="D30" s="91"/>
      <c r="E30" s="8">
        <f t="shared" si="11"/>
        <v>0</v>
      </c>
      <c r="F30" s="91"/>
      <c r="G30" s="91"/>
      <c r="H30" s="8">
        <f t="shared" si="12"/>
        <v>0</v>
      </c>
      <c r="I30" s="91"/>
      <c r="J30" s="91"/>
      <c r="K30" s="8">
        <f t="shared" si="13"/>
        <v>0</v>
      </c>
      <c r="L30" s="8">
        <f t="shared" si="14"/>
        <v>0</v>
      </c>
      <c r="M30" s="2"/>
    </row>
    <row r="31" spans="1:13" s="49" customFormat="1" x14ac:dyDescent="0.25">
      <c r="A31" s="82">
        <v>6</v>
      </c>
      <c r="B31" s="218"/>
      <c r="C31" s="91"/>
      <c r="D31" s="91"/>
      <c r="E31" s="8">
        <f t="shared" si="11"/>
        <v>0</v>
      </c>
      <c r="F31" s="91"/>
      <c r="G31" s="91"/>
      <c r="H31" s="8">
        <f t="shared" si="12"/>
        <v>0</v>
      </c>
      <c r="I31" s="91"/>
      <c r="J31" s="91"/>
      <c r="K31" s="8">
        <f t="shared" si="13"/>
        <v>0</v>
      </c>
      <c r="L31" s="8">
        <f t="shared" si="14"/>
        <v>0</v>
      </c>
      <c r="M31" s="2"/>
    </row>
    <row r="32" spans="1:13" s="49" customFormat="1" x14ac:dyDescent="0.25">
      <c r="A32" s="82">
        <v>7</v>
      </c>
      <c r="B32" s="218"/>
      <c r="C32" s="91"/>
      <c r="D32" s="91"/>
      <c r="E32" s="8">
        <f t="shared" si="11"/>
        <v>0</v>
      </c>
      <c r="F32" s="91"/>
      <c r="G32" s="91"/>
      <c r="H32" s="8">
        <f t="shared" si="12"/>
        <v>0</v>
      </c>
      <c r="I32" s="91"/>
      <c r="J32" s="91"/>
      <c r="K32" s="8">
        <f t="shared" si="13"/>
        <v>0</v>
      </c>
      <c r="L32" s="8">
        <f t="shared" si="14"/>
        <v>0</v>
      </c>
      <c r="M32" s="2"/>
    </row>
    <row r="33" spans="1:13" s="49" customFormat="1" x14ac:dyDescent="0.25">
      <c r="A33" s="82">
        <v>8</v>
      </c>
      <c r="B33" s="218"/>
      <c r="C33" s="91"/>
      <c r="D33" s="91"/>
      <c r="E33" s="8">
        <f t="shared" si="11"/>
        <v>0</v>
      </c>
      <c r="F33" s="91"/>
      <c r="G33" s="91"/>
      <c r="H33" s="8">
        <f t="shared" si="12"/>
        <v>0</v>
      </c>
      <c r="I33" s="91"/>
      <c r="J33" s="91"/>
      <c r="K33" s="8">
        <f t="shared" si="13"/>
        <v>0</v>
      </c>
      <c r="L33" s="8">
        <f t="shared" si="14"/>
        <v>0</v>
      </c>
      <c r="M33" s="2"/>
    </row>
    <row r="34" spans="1:13" s="49" customFormat="1" x14ac:dyDescent="0.25">
      <c r="A34" s="82">
        <v>9</v>
      </c>
      <c r="B34" s="218"/>
      <c r="C34" s="91"/>
      <c r="D34" s="91"/>
      <c r="E34" s="8">
        <f t="shared" si="11"/>
        <v>0</v>
      </c>
      <c r="F34" s="91"/>
      <c r="G34" s="91"/>
      <c r="H34" s="8">
        <f t="shared" si="12"/>
        <v>0</v>
      </c>
      <c r="I34" s="91"/>
      <c r="J34" s="91"/>
      <c r="K34" s="8">
        <f t="shared" si="13"/>
        <v>0</v>
      </c>
      <c r="L34" s="8">
        <f t="shared" si="14"/>
        <v>0</v>
      </c>
      <c r="M34" s="2"/>
    </row>
    <row r="35" spans="1:13" s="49" customFormat="1" x14ac:dyDescent="0.25">
      <c r="A35" s="82">
        <v>10</v>
      </c>
      <c r="B35" s="218"/>
      <c r="C35" s="91"/>
      <c r="D35" s="91"/>
      <c r="E35" s="8">
        <f t="shared" si="11"/>
        <v>0</v>
      </c>
      <c r="F35" s="91"/>
      <c r="G35" s="91"/>
      <c r="H35" s="8">
        <f t="shared" si="12"/>
        <v>0</v>
      </c>
      <c r="I35" s="91"/>
      <c r="J35" s="91"/>
      <c r="K35" s="8">
        <f t="shared" si="13"/>
        <v>0</v>
      </c>
      <c r="L35" s="8">
        <f t="shared" si="14"/>
        <v>0</v>
      </c>
      <c r="M35" s="2"/>
    </row>
    <row r="36" spans="1:13" s="49" customFormat="1" ht="88.8" customHeight="1" x14ac:dyDescent="0.25">
      <c r="A36" s="82"/>
      <c r="B36" s="258" t="s">
        <v>102</v>
      </c>
      <c r="C36" s="89">
        <f t="shared" ref="C36:L36" si="15">SUM(C37:C46)</f>
        <v>0</v>
      </c>
      <c r="D36" s="89">
        <f t="shared" si="15"/>
        <v>0</v>
      </c>
      <c r="E36" s="89">
        <f t="shared" si="15"/>
        <v>0</v>
      </c>
      <c r="F36" s="89">
        <f t="shared" si="15"/>
        <v>0</v>
      </c>
      <c r="G36" s="89">
        <f t="shared" si="15"/>
        <v>0</v>
      </c>
      <c r="H36" s="89">
        <f t="shared" si="15"/>
        <v>0</v>
      </c>
      <c r="I36" s="89">
        <f t="shared" si="15"/>
        <v>0</v>
      </c>
      <c r="J36" s="89">
        <f t="shared" si="15"/>
        <v>0</v>
      </c>
      <c r="K36" s="89">
        <f t="shared" si="15"/>
        <v>0</v>
      </c>
      <c r="L36" s="89">
        <f t="shared" si="15"/>
        <v>0</v>
      </c>
      <c r="M36" s="2"/>
    </row>
    <row r="37" spans="1:13" s="49" customFormat="1" x14ac:dyDescent="0.25">
      <c r="A37" s="82">
        <v>1</v>
      </c>
      <c r="B37" s="218"/>
      <c r="C37" s="91"/>
      <c r="D37" s="91"/>
      <c r="E37" s="8">
        <f t="shared" ref="E37:E46" si="16">C37+D37</f>
        <v>0</v>
      </c>
      <c r="F37" s="91"/>
      <c r="G37" s="91"/>
      <c r="H37" s="8">
        <f t="shared" ref="H37:H46" si="17">F37+G37</f>
        <v>0</v>
      </c>
      <c r="I37" s="91"/>
      <c r="J37" s="91"/>
      <c r="K37" s="8">
        <f t="shared" ref="K37:K46" si="18">I37+J37</f>
        <v>0</v>
      </c>
      <c r="L37" s="8">
        <f t="shared" ref="L37:L46" si="19">K37+H37</f>
        <v>0</v>
      </c>
      <c r="M37" s="2"/>
    </row>
    <row r="38" spans="1:13" s="49" customFormat="1" x14ac:dyDescent="0.25">
      <c r="A38" s="82">
        <v>2</v>
      </c>
      <c r="B38" s="218"/>
      <c r="C38" s="91"/>
      <c r="D38" s="91"/>
      <c r="E38" s="8">
        <f t="shared" si="16"/>
        <v>0</v>
      </c>
      <c r="F38" s="91"/>
      <c r="G38" s="91"/>
      <c r="H38" s="8">
        <f t="shared" si="17"/>
        <v>0</v>
      </c>
      <c r="I38" s="91"/>
      <c r="J38" s="91"/>
      <c r="K38" s="8">
        <f t="shared" si="18"/>
        <v>0</v>
      </c>
      <c r="L38" s="8">
        <f t="shared" si="19"/>
        <v>0</v>
      </c>
      <c r="M38" s="2"/>
    </row>
    <row r="39" spans="1:13" s="49" customFormat="1" x14ac:dyDescent="0.25">
      <c r="A39" s="82">
        <v>3</v>
      </c>
      <c r="B39" s="218"/>
      <c r="C39" s="91"/>
      <c r="D39" s="91"/>
      <c r="E39" s="8">
        <f t="shared" si="16"/>
        <v>0</v>
      </c>
      <c r="F39" s="91"/>
      <c r="G39" s="91"/>
      <c r="H39" s="8">
        <f t="shared" si="17"/>
        <v>0</v>
      </c>
      <c r="I39" s="91"/>
      <c r="J39" s="91"/>
      <c r="K39" s="8">
        <f t="shared" si="18"/>
        <v>0</v>
      </c>
      <c r="L39" s="8">
        <f t="shared" si="19"/>
        <v>0</v>
      </c>
      <c r="M39" s="2"/>
    </row>
    <row r="40" spans="1:13" s="49" customFormat="1" x14ac:dyDescent="0.25">
      <c r="A40" s="82">
        <v>4</v>
      </c>
      <c r="B40" s="218"/>
      <c r="C40" s="91"/>
      <c r="D40" s="91"/>
      <c r="E40" s="8">
        <f t="shared" si="16"/>
        <v>0</v>
      </c>
      <c r="F40" s="91"/>
      <c r="G40" s="91"/>
      <c r="H40" s="8">
        <f t="shared" si="17"/>
        <v>0</v>
      </c>
      <c r="I40" s="91"/>
      <c r="J40" s="91"/>
      <c r="K40" s="8">
        <f t="shared" si="18"/>
        <v>0</v>
      </c>
      <c r="L40" s="8">
        <f t="shared" si="19"/>
        <v>0</v>
      </c>
      <c r="M40" s="2"/>
    </row>
    <row r="41" spans="1:13" s="49" customFormat="1" x14ac:dyDescent="0.25">
      <c r="A41" s="82">
        <v>5</v>
      </c>
      <c r="B41" s="218"/>
      <c r="C41" s="91"/>
      <c r="D41" s="91"/>
      <c r="E41" s="8">
        <f t="shared" si="16"/>
        <v>0</v>
      </c>
      <c r="F41" s="91"/>
      <c r="G41" s="91"/>
      <c r="H41" s="8">
        <f t="shared" si="17"/>
        <v>0</v>
      </c>
      <c r="I41" s="91"/>
      <c r="J41" s="91"/>
      <c r="K41" s="8">
        <f t="shared" si="18"/>
        <v>0</v>
      </c>
      <c r="L41" s="8">
        <f t="shared" si="19"/>
        <v>0</v>
      </c>
      <c r="M41" s="2"/>
    </row>
    <row r="42" spans="1:13" s="49" customFormat="1" x14ac:dyDescent="0.25">
      <c r="A42" s="82">
        <v>6</v>
      </c>
      <c r="B42" s="218"/>
      <c r="C42" s="91"/>
      <c r="D42" s="91"/>
      <c r="E42" s="8">
        <f t="shared" si="16"/>
        <v>0</v>
      </c>
      <c r="F42" s="91"/>
      <c r="G42" s="91"/>
      <c r="H42" s="8">
        <f t="shared" si="17"/>
        <v>0</v>
      </c>
      <c r="I42" s="91"/>
      <c r="J42" s="91"/>
      <c r="K42" s="8">
        <f t="shared" si="18"/>
        <v>0</v>
      </c>
      <c r="L42" s="8">
        <f t="shared" si="19"/>
        <v>0</v>
      </c>
      <c r="M42" s="2"/>
    </row>
    <row r="43" spans="1:13" s="49" customFormat="1" x14ac:dyDescent="0.25">
      <c r="A43" s="82">
        <v>7</v>
      </c>
      <c r="B43" s="218"/>
      <c r="C43" s="91"/>
      <c r="D43" s="91"/>
      <c r="E43" s="8">
        <f t="shared" si="16"/>
        <v>0</v>
      </c>
      <c r="F43" s="91"/>
      <c r="G43" s="91"/>
      <c r="H43" s="8">
        <f t="shared" si="17"/>
        <v>0</v>
      </c>
      <c r="I43" s="91"/>
      <c r="J43" s="91"/>
      <c r="K43" s="8">
        <f t="shared" si="18"/>
        <v>0</v>
      </c>
      <c r="L43" s="8">
        <f t="shared" si="19"/>
        <v>0</v>
      </c>
      <c r="M43" s="2"/>
    </row>
    <row r="44" spans="1:13" s="49" customFormat="1" x14ac:dyDescent="0.25">
      <c r="A44" s="82">
        <v>8</v>
      </c>
      <c r="B44" s="218"/>
      <c r="C44" s="91"/>
      <c r="D44" s="91"/>
      <c r="E44" s="8">
        <f t="shared" si="16"/>
        <v>0</v>
      </c>
      <c r="F44" s="91"/>
      <c r="G44" s="91"/>
      <c r="H44" s="8">
        <f t="shared" si="17"/>
        <v>0</v>
      </c>
      <c r="I44" s="91"/>
      <c r="J44" s="91"/>
      <c r="K44" s="8">
        <f t="shared" si="18"/>
        <v>0</v>
      </c>
      <c r="L44" s="8">
        <f t="shared" si="19"/>
        <v>0</v>
      </c>
      <c r="M44" s="2"/>
    </row>
    <row r="45" spans="1:13" s="49" customFormat="1" x14ac:dyDescent="0.25">
      <c r="A45" s="82">
        <v>9</v>
      </c>
      <c r="B45" s="218"/>
      <c r="C45" s="91"/>
      <c r="D45" s="91"/>
      <c r="E45" s="8">
        <f t="shared" si="16"/>
        <v>0</v>
      </c>
      <c r="F45" s="91"/>
      <c r="G45" s="91"/>
      <c r="H45" s="8">
        <f t="shared" si="17"/>
        <v>0</v>
      </c>
      <c r="I45" s="91"/>
      <c r="J45" s="91"/>
      <c r="K45" s="8">
        <f t="shared" si="18"/>
        <v>0</v>
      </c>
      <c r="L45" s="8">
        <f t="shared" si="19"/>
        <v>0</v>
      </c>
      <c r="M45" s="2"/>
    </row>
    <row r="46" spans="1:13" s="49" customFormat="1" x14ac:dyDescent="0.25">
      <c r="A46" s="82">
        <v>10</v>
      </c>
      <c r="B46" s="218"/>
      <c r="C46" s="91"/>
      <c r="D46" s="91"/>
      <c r="E46" s="8">
        <f t="shared" si="16"/>
        <v>0</v>
      </c>
      <c r="F46" s="91"/>
      <c r="G46" s="91"/>
      <c r="H46" s="8">
        <f t="shared" si="17"/>
        <v>0</v>
      </c>
      <c r="I46" s="91"/>
      <c r="J46" s="91"/>
      <c r="K46" s="8">
        <f t="shared" si="18"/>
        <v>0</v>
      </c>
      <c r="L46" s="8">
        <f t="shared" si="19"/>
        <v>0</v>
      </c>
      <c r="M46" s="2"/>
    </row>
    <row r="47" spans="1:13" s="49" customFormat="1" ht="54" customHeight="1" x14ac:dyDescent="0.25">
      <c r="A47" s="82"/>
      <c r="B47" s="82" t="s">
        <v>410</v>
      </c>
      <c r="C47" s="89">
        <f t="shared" ref="C47:L47" si="20">SUM(C48:C57)</f>
        <v>0</v>
      </c>
      <c r="D47" s="89">
        <f t="shared" si="20"/>
        <v>0</v>
      </c>
      <c r="E47" s="89">
        <f t="shared" si="20"/>
        <v>0</v>
      </c>
      <c r="F47" s="89">
        <f t="shared" si="20"/>
        <v>0</v>
      </c>
      <c r="G47" s="89">
        <f t="shared" si="20"/>
        <v>0</v>
      </c>
      <c r="H47" s="89">
        <f t="shared" si="20"/>
        <v>0</v>
      </c>
      <c r="I47" s="89">
        <f t="shared" si="20"/>
        <v>0</v>
      </c>
      <c r="J47" s="89">
        <f t="shared" si="20"/>
        <v>0</v>
      </c>
      <c r="K47" s="89">
        <f t="shared" si="20"/>
        <v>0</v>
      </c>
      <c r="L47" s="89">
        <f t="shared" si="20"/>
        <v>0</v>
      </c>
      <c r="M47" s="2"/>
    </row>
    <row r="48" spans="1:13" s="49" customFormat="1" x14ac:dyDescent="0.25">
      <c r="A48" s="82">
        <v>1</v>
      </c>
      <c r="B48" s="218"/>
      <c r="C48" s="91"/>
      <c r="D48" s="91"/>
      <c r="E48" s="8">
        <f t="shared" ref="E48:E57" si="21">C48+D48</f>
        <v>0</v>
      </c>
      <c r="F48" s="91"/>
      <c r="G48" s="91"/>
      <c r="H48" s="8">
        <f t="shared" ref="H48:H57" si="22">F48+G48</f>
        <v>0</v>
      </c>
      <c r="I48" s="91"/>
      <c r="J48" s="91"/>
      <c r="K48" s="8">
        <f t="shared" ref="K48:K57" si="23">I48+J48</f>
        <v>0</v>
      </c>
      <c r="L48" s="8">
        <f t="shared" ref="L48:L57" si="24">K48+H48</f>
        <v>0</v>
      </c>
      <c r="M48" s="2"/>
    </row>
    <row r="49" spans="1:13" s="49" customFormat="1" x14ac:dyDescent="0.25">
      <c r="A49" s="82">
        <v>2</v>
      </c>
      <c r="B49" s="218"/>
      <c r="C49" s="91"/>
      <c r="D49" s="91"/>
      <c r="E49" s="8">
        <f t="shared" si="21"/>
        <v>0</v>
      </c>
      <c r="F49" s="91"/>
      <c r="G49" s="91"/>
      <c r="H49" s="8">
        <f t="shared" si="22"/>
        <v>0</v>
      </c>
      <c r="I49" s="91"/>
      <c r="J49" s="91"/>
      <c r="K49" s="8">
        <f t="shared" si="23"/>
        <v>0</v>
      </c>
      <c r="L49" s="8">
        <f t="shared" si="24"/>
        <v>0</v>
      </c>
      <c r="M49" s="2"/>
    </row>
    <row r="50" spans="1:13" s="49" customFormat="1" x14ac:dyDescent="0.25">
      <c r="A50" s="82">
        <v>3</v>
      </c>
      <c r="B50" s="218"/>
      <c r="C50" s="91"/>
      <c r="D50" s="91"/>
      <c r="E50" s="8">
        <f t="shared" si="21"/>
        <v>0</v>
      </c>
      <c r="F50" s="91"/>
      <c r="G50" s="91"/>
      <c r="H50" s="8">
        <f t="shared" si="22"/>
        <v>0</v>
      </c>
      <c r="I50" s="91"/>
      <c r="J50" s="91"/>
      <c r="K50" s="8">
        <f t="shared" si="23"/>
        <v>0</v>
      </c>
      <c r="L50" s="8">
        <f t="shared" si="24"/>
        <v>0</v>
      </c>
      <c r="M50" s="2"/>
    </row>
    <row r="51" spans="1:13" s="49" customFormat="1" x14ac:dyDescent="0.25">
      <c r="A51" s="82">
        <v>4</v>
      </c>
      <c r="B51" s="218"/>
      <c r="C51" s="91"/>
      <c r="D51" s="91"/>
      <c r="E51" s="8">
        <f t="shared" si="21"/>
        <v>0</v>
      </c>
      <c r="F51" s="91"/>
      <c r="G51" s="91"/>
      <c r="H51" s="8">
        <f t="shared" si="22"/>
        <v>0</v>
      </c>
      <c r="I51" s="91"/>
      <c r="J51" s="91"/>
      <c r="K51" s="8">
        <f t="shared" si="23"/>
        <v>0</v>
      </c>
      <c r="L51" s="8">
        <f t="shared" si="24"/>
        <v>0</v>
      </c>
      <c r="M51" s="2"/>
    </row>
    <row r="52" spans="1:13" s="49" customFormat="1" x14ac:dyDescent="0.25">
      <c r="A52" s="82">
        <v>5</v>
      </c>
      <c r="B52" s="218"/>
      <c r="C52" s="91"/>
      <c r="D52" s="91"/>
      <c r="E52" s="8">
        <f t="shared" si="21"/>
        <v>0</v>
      </c>
      <c r="F52" s="91"/>
      <c r="G52" s="91"/>
      <c r="H52" s="8">
        <f t="shared" si="22"/>
        <v>0</v>
      </c>
      <c r="I52" s="91"/>
      <c r="J52" s="91"/>
      <c r="K52" s="8">
        <f t="shared" si="23"/>
        <v>0</v>
      </c>
      <c r="L52" s="8">
        <f t="shared" si="24"/>
        <v>0</v>
      </c>
      <c r="M52" s="2"/>
    </row>
    <row r="53" spans="1:13" s="49" customFormat="1" x14ac:dyDescent="0.25">
      <c r="A53" s="82">
        <v>6</v>
      </c>
      <c r="B53" s="218"/>
      <c r="C53" s="91"/>
      <c r="D53" s="91"/>
      <c r="E53" s="8">
        <f t="shared" si="21"/>
        <v>0</v>
      </c>
      <c r="F53" s="91"/>
      <c r="G53" s="91"/>
      <c r="H53" s="8">
        <f t="shared" si="22"/>
        <v>0</v>
      </c>
      <c r="I53" s="91"/>
      <c r="J53" s="91"/>
      <c r="K53" s="8">
        <f t="shared" si="23"/>
        <v>0</v>
      </c>
      <c r="L53" s="8">
        <f t="shared" si="24"/>
        <v>0</v>
      </c>
      <c r="M53" s="2"/>
    </row>
    <row r="54" spans="1:13" s="49" customFormat="1" x14ac:dyDescent="0.25">
      <c r="A54" s="82">
        <v>7</v>
      </c>
      <c r="B54" s="218"/>
      <c r="C54" s="91"/>
      <c r="D54" s="91"/>
      <c r="E54" s="8">
        <f t="shared" si="21"/>
        <v>0</v>
      </c>
      <c r="F54" s="91"/>
      <c r="G54" s="91"/>
      <c r="H54" s="8">
        <f t="shared" si="22"/>
        <v>0</v>
      </c>
      <c r="I54" s="91"/>
      <c r="J54" s="91"/>
      <c r="K54" s="8">
        <f t="shared" si="23"/>
        <v>0</v>
      </c>
      <c r="L54" s="8">
        <f t="shared" si="24"/>
        <v>0</v>
      </c>
      <c r="M54" s="2"/>
    </row>
    <row r="55" spans="1:13" s="49" customFormat="1" x14ac:dyDescent="0.25">
      <c r="A55" s="82">
        <v>8</v>
      </c>
      <c r="B55" s="218"/>
      <c r="C55" s="91"/>
      <c r="D55" s="91"/>
      <c r="E55" s="8">
        <f t="shared" si="21"/>
        <v>0</v>
      </c>
      <c r="F55" s="91"/>
      <c r="G55" s="91"/>
      <c r="H55" s="8">
        <f t="shared" si="22"/>
        <v>0</v>
      </c>
      <c r="I55" s="91"/>
      <c r="J55" s="91"/>
      <c r="K55" s="8">
        <f t="shared" si="23"/>
        <v>0</v>
      </c>
      <c r="L55" s="8">
        <f t="shared" si="24"/>
        <v>0</v>
      </c>
      <c r="M55" s="2"/>
    </row>
    <row r="56" spans="1:13" s="49" customFormat="1" x14ac:dyDescent="0.25">
      <c r="A56" s="82">
        <v>9</v>
      </c>
      <c r="B56" s="218"/>
      <c r="C56" s="91"/>
      <c r="D56" s="91"/>
      <c r="E56" s="8">
        <f t="shared" si="21"/>
        <v>0</v>
      </c>
      <c r="F56" s="91"/>
      <c r="G56" s="91"/>
      <c r="H56" s="8">
        <f t="shared" si="22"/>
        <v>0</v>
      </c>
      <c r="I56" s="91"/>
      <c r="J56" s="91"/>
      <c r="K56" s="8">
        <f t="shared" si="23"/>
        <v>0</v>
      </c>
      <c r="L56" s="8">
        <f t="shared" si="24"/>
        <v>0</v>
      </c>
      <c r="M56" s="2"/>
    </row>
    <row r="57" spans="1:13" s="49" customFormat="1" x14ac:dyDescent="0.25">
      <c r="A57" s="82">
        <v>10</v>
      </c>
      <c r="B57" s="218"/>
      <c r="C57" s="91"/>
      <c r="D57" s="91"/>
      <c r="E57" s="8">
        <f t="shared" si="21"/>
        <v>0</v>
      </c>
      <c r="F57" s="91"/>
      <c r="G57" s="91"/>
      <c r="H57" s="8">
        <f t="shared" si="22"/>
        <v>0</v>
      </c>
      <c r="I57" s="91"/>
      <c r="J57" s="91"/>
      <c r="K57" s="8">
        <f t="shared" si="23"/>
        <v>0</v>
      </c>
      <c r="L57" s="8">
        <f t="shared" si="24"/>
        <v>0</v>
      </c>
      <c r="M57" s="2"/>
    </row>
    <row r="58" spans="1:13" s="49" customFormat="1" x14ac:dyDescent="0.25">
      <c r="A58" s="215"/>
      <c r="B58" s="50"/>
    </row>
    <row r="59" spans="1:13" s="49" customFormat="1" ht="83.4" customHeight="1" x14ac:dyDescent="0.25">
      <c r="A59" s="82"/>
      <c r="B59" s="82" t="s">
        <v>411</v>
      </c>
      <c r="C59" s="89">
        <f t="shared" ref="C59:L59" si="25">SUM(C60:C69)</f>
        <v>0</v>
      </c>
      <c r="D59" s="89">
        <f t="shared" si="25"/>
        <v>0</v>
      </c>
      <c r="E59" s="89">
        <f t="shared" si="25"/>
        <v>0</v>
      </c>
      <c r="F59" s="89">
        <f t="shared" si="25"/>
        <v>0</v>
      </c>
      <c r="G59" s="89">
        <f t="shared" si="25"/>
        <v>0</v>
      </c>
      <c r="H59" s="89">
        <f t="shared" si="25"/>
        <v>0</v>
      </c>
      <c r="I59" s="89">
        <f t="shared" si="25"/>
        <v>0</v>
      </c>
      <c r="J59" s="89">
        <f t="shared" si="25"/>
        <v>0</v>
      </c>
      <c r="K59" s="89">
        <f t="shared" si="25"/>
        <v>0</v>
      </c>
      <c r="L59" s="89">
        <f t="shared" si="25"/>
        <v>0</v>
      </c>
      <c r="M59" s="2"/>
    </row>
    <row r="60" spans="1:13" s="49" customFormat="1" x14ac:dyDescent="0.25">
      <c r="A60" s="82">
        <v>1</v>
      </c>
      <c r="B60" s="218"/>
      <c r="C60" s="91"/>
      <c r="D60" s="91"/>
      <c r="E60" s="8">
        <f t="shared" ref="E60:E69" si="26">C60+D60</f>
        <v>0</v>
      </c>
      <c r="F60" s="91"/>
      <c r="G60" s="91"/>
      <c r="H60" s="8">
        <f t="shared" ref="H60:H69" si="27">F60+G60</f>
        <v>0</v>
      </c>
      <c r="I60" s="91"/>
      <c r="J60" s="91"/>
      <c r="K60" s="8">
        <f t="shared" ref="K60:K69" si="28">I60+J60</f>
        <v>0</v>
      </c>
      <c r="L60" s="8">
        <f t="shared" ref="L60:L69" si="29">K60+H60</f>
        <v>0</v>
      </c>
      <c r="M60" s="2"/>
    </row>
    <row r="61" spans="1:13" s="49" customFormat="1" x14ac:dyDescent="0.25">
      <c r="A61" s="82">
        <v>2</v>
      </c>
      <c r="B61" s="218"/>
      <c r="C61" s="91"/>
      <c r="D61" s="91"/>
      <c r="E61" s="8">
        <f t="shared" si="26"/>
        <v>0</v>
      </c>
      <c r="F61" s="91"/>
      <c r="G61" s="91"/>
      <c r="H61" s="8">
        <f t="shared" si="27"/>
        <v>0</v>
      </c>
      <c r="I61" s="91"/>
      <c r="J61" s="91"/>
      <c r="K61" s="8">
        <f t="shared" si="28"/>
        <v>0</v>
      </c>
      <c r="L61" s="8">
        <f t="shared" si="29"/>
        <v>0</v>
      </c>
      <c r="M61" s="2"/>
    </row>
    <row r="62" spans="1:13" s="49" customFormat="1" x14ac:dyDescent="0.25">
      <c r="A62" s="82">
        <v>3</v>
      </c>
      <c r="B62" s="218"/>
      <c r="C62" s="91"/>
      <c r="D62" s="91"/>
      <c r="E62" s="8">
        <f t="shared" si="26"/>
        <v>0</v>
      </c>
      <c r="F62" s="91"/>
      <c r="G62" s="91"/>
      <c r="H62" s="8">
        <f t="shared" si="27"/>
        <v>0</v>
      </c>
      <c r="I62" s="91"/>
      <c r="J62" s="91"/>
      <c r="K62" s="8">
        <f t="shared" si="28"/>
        <v>0</v>
      </c>
      <c r="L62" s="8">
        <f t="shared" si="29"/>
        <v>0</v>
      </c>
      <c r="M62" s="2"/>
    </row>
    <row r="63" spans="1:13" s="49" customFormat="1" x14ac:dyDescent="0.25">
      <c r="A63" s="82">
        <v>4</v>
      </c>
      <c r="B63" s="218"/>
      <c r="C63" s="91"/>
      <c r="D63" s="91"/>
      <c r="E63" s="8">
        <f t="shared" si="26"/>
        <v>0</v>
      </c>
      <c r="F63" s="91"/>
      <c r="G63" s="91"/>
      <c r="H63" s="8">
        <f t="shared" si="27"/>
        <v>0</v>
      </c>
      <c r="I63" s="91"/>
      <c r="J63" s="91"/>
      <c r="K63" s="8">
        <f t="shared" si="28"/>
        <v>0</v>
      </c>
      <c r="L63" s="8">
        <f t="shared" si="29"/>
        <v>0</v>
      </c>
      <c r="M63" s="2"/>
    </row>
    <row r="64" spans="1:13" s="49" customFormat="1" x14ac:dyDescent="0.25">
      <c r="A64" s="82">
        <v>5</v>
      </c>
      <c r="B64" s="218"/>
      <c r="C64" s="91"/>
      <c r="D64" s="91"/>
      <c r="E64" s="8">
        <f t="shared" si="26"/>
        <v>0</v>
      </c>
      <c r="F64" s="91"/>
      <c r="G64" s="91"/>
      <c r="H64" s="8">
        <f t="shared" si="27"/>
        <v>0</v>
      </c>
      <c r="I64" s="91"/>
      <c r="J64" s="91"/>
      <c r="K64" s="8">
        <f t="shared" si="28"/>
        <v>0</v>
      </c>
      <c r="L64" s="8">
        <f t="shared" si="29"/>
        <v>0</v>
      </c>
      <c r="M64" s="2"/>
    </row>
    <row r="65" spans="1:13" s="49" customFormat="1" x14ac:dyDescent="0.25">
      <c r="A65" s="82">
        <v>6</v>
      </c>
      <c r="B65" s="218"/>
      <c r="C65" s="91"/>
      <c r="D65" s="91"/>
      <c r="E65" s="8">
        <f t="shared" si="26"/>
        <v>0</v>
      </c>
      <c r="F65" s="91"/>
      <c r="G65" s="91"/>
      <c r="H65" s="8">
        <f t="shared" si="27"/>
        <v>0</v>
      </c>
      <c r="I65" s="91"/>
      <c r="J65" s="91"/>
      <c r="K65" s="8">
        <f t="shared" si="28"/>
        <v>0</v>
      </c>
      <c r="L65" s="8">
        <f t="shared" si="29"/>
        <v>0</v>
      </c>
      <c r="M65" s="2"/>
    </row>
    <row r="66" spans="1:13" s="49" customFormat="1" x14ac:dyDescent="0.25">
      <c r="A66" s="82">
        <v>7</v>
      </c>
      <c r="B66" s="218"/>
      <c r="C66" s="91"/>
      <c r="D66" s="91"/>
      <c r="E66" s="8">
        <f t="shared" si="26"/>
        <v>0</v>
      </c>
      <c r="F66" s="91"/>
      <c r="G66" s="91"/>
      <c r="H66" s="8">
        <f t="shared" si="27"/>
        <v>0</v>
      </c>
      <c r="I66" s="91"/>
      <c r="J66" s="91"/>
      <c r="K66" s="8">
        <f t="shared" si="28"/>
        <v>0</v>
      </c>
      <c r="L66" s="8">
        <f t="shared" si="29"/>
        <v>0</v>
      </c>
      <c r="M66" s="2"/>
    </row>
    <row r="67" spans="1:13" s="49" customFormat="1" x14ac:dyDescent="0.25">
      <c r="A67" s="82">
        <v>8</v>
      </c>
      <c r="B67" s="218"/>
      <c r="C67" s="91"/>
      <c r="D67" s="91"/>
      <c r="E67" s="8">
        <f t="shared" si="26"/>
        <v>0</v>
      </c>
      <c r="F67" s="91"/>
      <c r="G67" s="91"/>
      <c r="H67" s="8">
        <f t="shared" si="27"/>
        <v>0</v>
      </c>
      <c r="I67" s="91"/>
      <c r="J67" s="91"/>
      <c r="K67" s="8">
        <f t="shared" si="28"/>
        <v>0</v>
      </c>
      <c r="L67" s="8">
        <f t="shared" si="29"/>
        <v>0</v>
      </c>
      <c r="M67" s="2"/>
    </row>
    <row r="68" spans="1:13" s="49" customFormat="1" x14ac:dyDescent="0.25">
      <c r="A68" s="82">
        <v>9</v>
      </c>
      <c r="B68" s="218"/>
      <c r="C68" s="91"/>
      <c r="D68" s="91"/>
      <c r="E68" s="8">
        <f t="shared" si="26"/>
        <v>0</v>
      </c>
      <c r="F68" s="91"/>
      <c r="G68" s="91"/>
      <c r="H68" s="8">
        <f t="shared" si="27"/>
        <v>0</v>
      </c>
      <c r="I68" s="91"/>
      <c r="J68" s="91"/>
      <c r="K68" s="8">
        <f t="shared" si="28"/>
        <v>0</v>
      </c>
      <c r="L68" s="8">
        <f t="shared" si="29"/>
        <v>0</v>
      </c>
      <c r="M68" s="2"/>
    </row>
    <row r="69" spans="1:13" s="49" customFormat="1" x14ac:dyDescent="0.25">
      <c r="A69" s="82">
        <v>10</v>
      </c>
      <c r="B69" s="218"/>
      <c r="C69" s="91"/>
      <c r="D69" s="91"/>
      <c r="E69" s="8">
        <f t="shared" si="26"/>
        <v>0</v>
      </c>
      <c r="F69" s="91"/>
      <c r="G69" s="91"/>
      <c r="H69" s="8">
        <f t="shared" si="27"/>
        <v>0</v>
      </c>
      <c r="I69" s="91"/>
      <c r="J69" s="91"/>
      <c r="K69" s="8">
        <f t="shared" si="28"/>
        <v>0</v>
      </c>
      <c r="L69" s="8">
        <f t="shared" si="29"/>
        <v>0</v>
      </c>
      <c r="M69" s="2"/>
    </row>
    <row r="70" spans="1:13" s="49" customFormat="1" x14ac:dyDescent="0.25">
      <c r="A70" s="82"/>
      <c r="B70" s="218"/>
      <c r="C70" s="91"/>
      <c r="D70" s="91"/>
      <c r="E70" s="8"/>
      <c r="F70" s="91"/>
      <c r="G70" s="91"/>
      <c r="H70" s="8"/>
      <c r="I70" s="91"/>
      <c r="J70" s="91"/>
      <c r="K70" s="8"/>
      <c r="L70" s="8"/>
      <c r="M70" s="2"/>
    </row>
    <row r="71" spans="1:13" s="49" customFormat="1" ht="112.2" customHeight="1" x14ac:dyDescent="0.25">
      <c r="A71" s="82">
        <f>A10</f>
        <v>7</v>
      </c>
      <c r="B71" s="219" t="s">
        <v>412</v>
      </c>
      <c r="C71" s="89">
        <f t="shared" ref="C71:L71" si="30">SUM(C72:C81)</f>
        <v>0</v>
      </c>
      <c r="D71" s="89">
        <f t="shared" si="30"/>
        <v>0</v>
      </c>
      <c r="E71" s="89">
        <f t="shared" si="30"/>
        <v>0</v>
      </c>
      <c r="F71" s="89">
        <f t="shared" si="30"/>
        <v>0</v>
      </c>
      <c r="G71" s="89">
        <f t="shared" si="30"/>
        <v>0</v>
      </c>
      <c r="H71" s="89">
        <f t="shared" si="30"/>
        <v>0</v>
      </c>
      <c r="I71" s="89">
        <f t="shared" si="30"/>
        <v>0</v>
      </c>
      <c r="J71" s="89">
        <f t="shared" si="30"/>
        <v>0</v>
      </c>
      <c r="K71" s="89">
        <f t="shared" si="30"/>
        <v>0</v>
      </c>
      <c r="L71" s="89">
        <f t="shared" si="30"/>
        <v>0</v>
      </c>
      <c r="M71" s="2"/>
    </row>
    <row r="72" spans="1:13" s="49" customFormat="1" x14ac:dyDescent="0.25">
      <c r="A72" s="82">
        <v>1</v>
      </c>
      <c r="B72" s="218"/>
      <c r="C72" s="91"/>
      <c r="D72" s="91"/>
      <c r="E72" s="8">
        <f t="shared" ref="E72:E81" si="31">C72+D72</f>
        <v>0</v>
      </c>
      <c r="F72" s="91"/>
      <c r="G72" s="91"/>
      <c r="H72" s="8">
        <f t="shared" ref="H72:H81" si="32">F72+G72</f>
        <v>0</v>
      </c>
      <c r="I72" s="91"/>
      <c r="J72" s="91"/>
      <c r="K72" s="8">
        <f t="shared" ref="K72:K81" si="33">I72+J72</f>
        <v>0</v>
      </c>
      <c r="L72" s="8">
        <f t="shared" ref="L72:L81" si="34">K72+H72</f>
        <v>0</v>
      </c>
      <c r="M72" s="2"/>
    </row>
    <row r="73" spans="1:13" s="49" customFormat="1" x14ac:dyDescent="0.25">
      <c r="A73" s="82">
        <v>2</v>
      </c>
      <c r="B73" s="218"/>
      <c r="C73" s="91"/>
      <c r="D73" s="91"/>
      <c r="E73" s="8">
        <f t="shared" si="31"/>
        <v>0</v>
      </c>
      <c r="F73" s="91"/>
      <c r="G73" s="91"/>
      <c r="H73" s="8">
        <f t="shared" si="32"/>
        <v>0</v>
      </c>
      <c r="I73" s="91"/>
      <c r="J73" s="91"/>
      <c r="K73" s="8">
        <f t="shared" si="33"/>
        <v>0</v>
      </c>
      <c r="L73" s="8">
        <f t="shared" si="34"/>
        <v>0</v>
      </c>
      <c r="M73" s="2"/>
    </row>
    <row r="74" spans="1:13" s="49" customFormat="1" x14ac:dyDescent="0.25">
      <c r="A74" s="82">
        <v>3</v>
      </c>
      <c r="B74" s="218"/>
      <c r="C74" s="91"/>
      <c r="D74" s="91"/>
      <c r="E74" s="8">
        <f t="shared" si="31"/>
        <v>0</v>
      </c>
      <c r="F74" s="91"/>
      <c r="G74" s="91"/>
      <c r="H74" s="8">
        <f t="shared" si="32"/>
        <v>0</v>
      </c>
      <c r="I74" s="91"/>
      <c r="J74" s="91"/>
      <c r="K74" s="8">
        <f t="shared" si="33"/>
        <v>0</v>
      </c>
      <c r="L74" s="8">
        <f t="shared" si="34"/>
        <v>0</v>
      </c>
      <c r="M74" s="2"/>
    </row>
    <row r="75" spans="1:13" s="49" customFormat="1" x14ac:dyDescent="0.25">
      <c r="A75" s="82">
        <v>4</v>
      </c>
      <c r="B75" s="218"/>
      <c r="C75" s="91"/>
      <c r="D75" s="91"/>
      <c r="E75" s="8">
        <f t="shared" si="31"/>
        <v>0</v>
      </c>
      <c r="F75" s="91"/>
      <c r="G75" s="91"/>
      <c r="H75" s="8">
        <f t="shared" si="32"/>
        <v>0</v>
      </c>
      <c r="I75" s="91"/>
      <c r="J75" s="91"/>
      <c r="K75" s="8">
        <f t="shared" si="33"/>
        <v>0</v>
      </c>
      <c r="L75" s="8">
        <f t="shared" si="34"/>
        <v>0</v>
      </c>
      <c r="M75" s="2"/>
    </row>
    <row r="76" spans="1:13" s="49" customFormat="1" x14ac:dyDescent="0.25">
      <c r="A76" s="82">
        <v>5</v>
      </c>
      <c r="B76" s="218"/>
      <c r="C76" s="91"/>
      <c r="D76" s="91"/>
      <c r="E76" s="8">
        <f t="shared" si="31"/>
        <v>0</v>
      </c>
      <c r="F76" s="91"/>
      <c r="G76" s="91"/>
      <c r="H76" s="8">
        <f t="shared" si="32"/>
        <v>0</v>
      </c>
      <c r="I76" s="91"/>
      <c r="J76" s="91"/>
      <c r="K76" s="8">
        <f t="shared" si="33"/>
        <v>0</v>
      </c>
      <c r="L76" s="8">
        <f t="shared" si="34"/>
        <v>0</v>
      </c>
      <c r="M76" s="2"/>
    </row>
    <row r="77" spans="1:13" s="49" customFormat="1" x14ac:dyDescent="0.25">
      <c r="A77" s="82">
        <v>6</v>
      </c>
      <c r="B77" s="218"/>
      <c r="C77" s="91"/>
      <c r="D77" s="91"/>
      <c r="E77" s="8">
        <f t="shared" si="31"/>
        <v>0</v>
      </c>
      <c r="F77" s="91"/>
      <c r="G77" s="91"/>
      <c r="H77" s="8">
        <f t="shared" si="32"/>
        <v>0</v>
      </c>
      <c r="I77" s="91"/>
      <c r="J77" s="91"/>
      <c r="K77" s="8">
        <f t="shared" si="33"/>
        <v>0</v>
      </c>
      <c r="L77" s="8">
        <f t="shared" si="34"/>
        <v>0</v>
      </c>
      <c r="M77" s="2"/>
    </row>
    <row r="78" spans="1:13" s="49" customFormat="1" x14ac:dyDescent="0.25">
      <c r="A78" s="82">
        <v>7</v>
      </c>
      <c r="B78" s="218"/>
      <c r="C78" s="91"/>
      <c r="D78" s="91"/>
      <c r="E78" s="8">
        <f t="shared" si="31"/>
        <v>0</v>
      </c>
      <c r="F78" s="91"/>
      <c r="G78" s="91"/>
      <c r="H78" s="8">
        <f t="shared" si="32"/>
        <v>0</v>
      </c>
      <c r="I78" s="91"/>
      <c r="J78" s="91"/>
      <c r="K78" s="8">
        <f t="shared" si="33"/>
        <v>0</v>
      </c>
      <c r="L78" s="8">
        <f t="shared" si="34"/>
        <v>0</v>
      </c>
      <c r="M78" s="2"/>
    </row>
    <row r="79" spans="1:13" s="49" customFormat="1" x14ac:dyDescent="0.25">
      <c r="A79" s="82">
        <v>8</v>
      </c>
      <c r="B79" s="218"/>
      <c r="C79" s="91"/>
      <c r="D79" s="91"/>
      <c r="E79" s="8">
        <f t="shared" si="31"/>
        <v>0</v>
      </c>
      <c r="F79" s="91"/>
      <c r="G79" s="91"/>
      <c r="H79" s="8">
        <f t="shared" si="32"/>
        <v>0</v>
      </c>
      <c r="I79" s="91"/>
      <c r="J79" s="91"/>
      <c r="K79" s="8">
        <f t="shared" si="33"/>
        <v>0</v>
      </c>
      <c r="L79" s="8">
        <f t="shared" si="34"/>
        <v>0</v>
      </c>
      <c r="M79" s="2"/>
    </row>
    <row r="80" spans="1:13" s="49" customFormat="1" x14ac:dyDescent="0.25">
      <c r="A80" s="82">
        <v>9</v>
      </c>
      <c r="B80" s="218"/>
      <c r="C80" s="91"/>
      <c r="D80" s="91"/>
      <c r="E80" s="8">
        <f t="shared" si="31"/>
        <v>0</v>
      </c>
      <c r="F80" s="91"/>
      <c r="G80" s="91"/>
      <c r="H80" s="8">
        <f t="shared" si="32"/>
        <v>0</v>
      </c>
      <c r="I80" s="91"/>
      <c r="J80" s="91"/>
      <c r="K80" s="8">
        <f t="shared" si="33"/>
        <v>0</v>
      </c>
      <c r="L80" s="8">
        <f t="shared" si="34"/>
        <v>0</v>
      </c>
      <c r="M80" s="2"/>
    </row>
    <row r="81" spans="1:13" s="49" customFormat="1" x14ac:dyDescent="0.25">
      <c r="A81" s="82">
        <v>10</v>
      </c>
      <c r="B81" s="218"/>
      <c r="C81" s="91"/>
      <c r="D81" s="91"/>
      <c r="E81" s="8">
        <f t="shared" si="31"/>
        <v>0</v>
      </c>
      <c r="F81" s="91"/>
      <c r="G81" s="91"/>
      <c r="H81" s="8">
        <f t="shared" si="32"/>
        <v>0</v>
      </c>
      <c r="I81" s="91"/>
      <c r="J81" s="91"/>
      <c r="K81" s="8">
        <f t="shared" si="33"/>
        <v>0</v>
      </c>
      <c r="L81" s="8">
        <f t="shared" si="34"/>
        <v>0</v>
      </c>
      <c r="M81" s="2"/>
    </row>
    <row r="82" spans="1:13" s="2" customFormat="1" x14ac:dyDescent="0.25">
      <c r="A82" s="6"/>
      <c r="B82" s="220"/>
      <c r="C82" s="138"/>
      <c r="D82" s="138"/>
      <c r="E82" s="139"/>
      <c r="F82" s="3"/>
      <c r="G82" s="3"/>
      <c r="I82" s="3"/>
      <c r="J82" s="3"/>
    </row>
  </sheetData>
  <mergeCells count="5">
    <mergeCell ref="F1:G1"/>
    <mergeCell ref="I1:J1"/>
    <mergeCell ref="H1:H2"/>
    <mergeCell ref="K1:K2"/>
    <mergeCell ref="L1:L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5962A395-E5EE-4ACA-8202-9CBB292F5A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DDFE0F-2F45-4C67-9216-FB7D7708CD8E}">
  <ds:schemaRefs>
    <ds:schemaRef ds:uri="http://schemas.microsoft.com/sharepoint/v3/contenttype/forms"/>
  </ds:schemaRefs>
</ds:datastoreItem>
</file>

<file path=customXml/itemProps3.xml><?xml version="1.0" encoding="utf-8"?>
<ds:datastoreItem xmlns:ds="http://schemas.openxmlformats.org/officeDocument/2006/customXml" ds:itemID="{9776B537-7FA6-44EF-A202-BE759A55EC2F}">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12</vt:i4>
      </vt:variant>
      <vt:variant>
        <vt:lpstr>Zone denumite</vt:lpstr>
      </vt:variant>
      <vt:variant>
        <vt:i4>7</vt:i4>
      </vt:variant>
    </vt:vector>
  </HeadingPairs>
  <TitlesOfParts>
    <vt:vector size="19" baseType="lpstr">
      <vt:lpstr>Foaie1</vt:lpstr>
      <vt:lpstr>0-Instructiuni</vt:lpstr>
      <vt:lpstr>1- Situatii Financiare</vt:lpstr>
      <vt:lpstr>2- Dificultate Societate</vt:lpstr>
      <vt:lpstr>3- Bugetul proiectului</vt:lpstr>
      <vt:lpstr>Foaie2</vt:lpstr>
      <vt:lpstr>4-Deviz Obiectiv CD</vt:lpstr>
      <vt:lpstr>5- Amortizare</vt:lpstr>
      <vt:lpstr>Foaie4</vt:lpstr>
      <vt:lpstr>6- Proiectii financiare</vt:lpstr>
      <vt:lpstr>7-Export SMIS A NU SE ANEXA!</vt:lpstr>
      <vt:lpstr>8-Buget Sintetic</vt:lpstr>
      <vt:lpstr>Foaie2!_ftnref1</vt:lpstr>
      <vt:lpstr>'0-Instructiuni'!Zona_de_imprimat</vt:lpstr>
      <vt:lpstr>'1- Situatii Financiare'!Zona_de_imprimat</vt:lpstr>
      <vt:lpstr>'2- Dificultate Societate'!Zona_de_imprimat</vt:lpstr>
      <vt:lpstr>'3- Bugetul proiectului'!Zona_de_imprimat</vt:lpstr>
      <vt:lpstr>'4-Deviz Obiectiv CD'!Zona_de_imprimat</vt:lpstr>
      <vt:lpstr>'8-Buget Sintetic'!Zona_de_imprimat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Lucia Brabete</cp:lastModifiedBy>
  <cp:lastPrinted>2024-03-07T10:47:36Z</cp:lastPrinted>
  <dcterms:created xsi:type="dcterms:W3CDTF">2022-07-11T19:00:50Z</dcterms:created>
  <dcterms:modified xsi:type="dcterms:W3CDTF">2024-03-14T14:04:09Z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ies>
</file>